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05" windowWidth="14160" windowHeight="8190" firstSheet="1" activeTab="1"/>
  </bookViews>
  <sheets>
    <sheet name="StartUp" sheetId="1" state="veryHidden" r:id="rId1"/>
    <sheet name="Sheet1" sheetId="2" r:id="rId2"/>
    <sheet name="Sheet3" sheetId="3" r:id="rId3"/>
    <sheet name="Sheet2" sheetId="4" r:id="rId4"/>
  </sheets>
  <definedNames>
    <definedName name="_xlnm.Print_Area" localSheetId="1">'Sheet1'!$B$1:$G$81</definedName>
    <definedName name="_xlnm.Print_Titles" localSheetId="1">'Sheet1'!$5:$6</definedName>
  </definedNames>
  <calcPr fullCalcOnLoad="1"/>
</workbook>
</file>

<file path=xl/sharedStrings.xml><?xml version="1.0" encoding="utf-8"?>
<sst xmlns="http://schemas.openxmlformats.org/spreadsheetml/2006/main" count="372" uniqueCount="281">
  <si>
    <t>Hỗ trợ 50%</t>
  </si>
  <si>
    <t>Hỗ trợ 30%</t>
  </si>
  <si>
    <t>Hỗ trợ trồng cà phê</t>
  </si>
  <si>
    <t>-</t>
  </si>
  <si>
    <t>Hỗ trợ 100%</t>
  </si>
  <si>
    <t xml:space="preserve"> Hỗ trợ giá giống trồng mới</t>
  </si>
  <si>
    <t xml:space="preserve"> Hỗ trợ lãi suất tiền vay</t>
  </si>
  <si>
    <t>Không thực hiện chính sách hỗ trợ này</t>
  </si>
  <si>
    <t>Hỗ trợ trồng chè cây cao, tuyết shan</t>
  </si>
  <si>
    <t>Hỗ trợ phát triển thủy sản</t>
  </si>
  <si>
    <t>Hỗ trợ thú y</t>
  </si>
  <si>
    <t>Chính sách hỗ trợ</t>
  </si>
  <si>
    <t>I</t>
  </si>
  <si>
    <t>Nội dung chính sách</t>
  </si>
  <si>
    <t>Định mức và giới hạn thực hiện chính sách</t>
  </si>
  <si>
    <t>25% diện tích gieo trồng</t>
  </si>
  <si>
    <t>Diện tích chè trồng mới được hỗ trợ hàng năm</t>
  </si>
  <si>
    <t>Không quá 100 ha</t>
  </si>
  <si>
    <t>Diện tích cà phê trồng mới được hỗ trợ hàng năm</t>
  </si>
  <si>
    <t>Diện tích cây ăn quả trồng mới được hỗ trợ hàng năm</t>
  </si>
  <si>
    <t>Không quá 20 ha</t>
  </si>
  <si>
    <t>Theo nguồn dự án được duyệt và kế hoạch giao hàng năm</t>
  </si>
  <si>
    <t>Số lượng bò vàng được hỗ trợ thụ tinh nhân tạo hàng năm</t>
  </si>
  <si>
    <t>800 con/năm</t>
  </si>
  <si>
    <t xml:space="preserve">Diện tích trồng cỏ chăn nuôi được hỗ trợ hàng năm </t>
  </si>
  <si>
    <t>Không quá 50 ha</t>
  </si>
  <si>
    <t>Diện tích nuôi trồng thủy sản được hỗ trợ giá giống hàng năm</t>
  </si>
  <si>
    <t>Diện tích nuôi cá theo mô hình V.A.C được hỗ trợ giá giống hàng năm</t>
  </si>
  <si>
    <t>Diện tích nuôi trồng thủy sản theo mô hình tiếp nhận công nghệ nuôi mới được hỗ trợ hàng năm</t>
  </si>
  <si>
    <t>Không quá 0,5 ha</t>
  </si>
  <si>
    <t>III</t>
  </si>
  <si>
    <t>Trong đó:</t>
  </si>
  <si>
    <t>a</t>
  </si>
  <si>
    <t>b</t>
  </si>
  <si>
    <t>c</t>
  </si>
  <si>
    <t>d</t>
  </si>
  <si>
    <t>Định mức đề nghị điều chỉnh</t>
  </si>
  <si>
    <t>Theo chính sách điều chỉnh</t>
  </si>
  <si>
    <t>Nội dung chi</t>
  </si>
  <si>
    <t>Thực hiện những năm qua không đạt định mức, đồng thời nguồn NSĐP có hạn..</t>
  </si>
  <si>
    <t>Khuyến khích phát triển trồng chè ở Tủa Chùa theo quy hoạch đã được phê duyệt</t>
  </si>
  <si>
    <t>Khuyến khích phát triển cà phê tiểu điền tại các huyện Mường Ảng, Tuần Giáo, Mường Nhé...</t>
  </si>
  <si>
    <t>Ổn định diện tích cây ăn quả hiện có và từng bước phát triển một số cây ăn quả có giá trị cao theo lợi thế từng địa phương nhằm phát huy hiệu quả đầu tư.</t>
  </si>
  <si>
    <t>Do điều kiện địa hình miền núi tương đối rộng, nguồn lực còn hạn chế và NSĐP có hạn.</t>
  </si>
  <si>
    <t xml:space="preserve">Sản xuất lương thực: </t>
  </si>
  <si>
    <t xml:space="preserve">Hỗ trợ sản xuất nông nghiệp: </t>
  </si>
  <si>
    <t xml:space="preserve">Hỗ trợ lúa giống: </t>
  </si>
  <si>
    <t xml:space="preserve">Hỗ trợ giống ngô: </t>
  </si>
  <si>
    <t>Hỗ trợ sản xuất cây công nghiệp ngắn ngày:</t>
  </si>
  <si>
    <t xml:space="preserve">Hỗ trợ giống đậu tương: </t>
  </si>
  <si>
    <t xml:space="preserve">Hỗ trợ sản xuất cây công nghiệp dài ngày: </t>
  </si>
  <si>
    <t xml:space="preserve">Hỗ trợ phát triển chăn nuôi: </t>
  </si>
  <si>
    <t xml:space="preserve">Hỗ trợ công tác thú y: </t>
  </si>
  <si>
    <t xml:space="preserve">Hỗ trợ phát triển thủy sản: </t>
  </si>
  <si>
    <t xml:space="preserve">Hỗ trợ mô hình lúa + cá: </t>
  </si>
  <si>
    <t xml:space="preserve">Hỗ trợ mô hình VAC: </t>
  </si>
  <si>
    <t>Hỗ trợ tập huấn nuôi trồng thủy sản:</t>
  </si>
  <si>
    <t>Hỗ trợ giá giống lúa xác nhận cho khu vực I</t>
  </si>
  <si>
    <t>Hỗ trợ 20%</t>
  </si>
  <si>
    <t>Hiện nay khu vực I hầu hết đã chủ động được giống lúa chất lượng, do đó cần giảm hỗ trợ vùng I tăng hỗ trợ giá cho vùng II.</t>
  </si>
  <si>
    <t>Hỗ trợ 70%</t>
  </si>
  <si>
    <t>Tăng mức hỗ trợ để phát triển mạnh cà phê tiểu điền ở những nơi Doanh nghiệp không đầu tư</t>
  </si>
  <si>
    <t>Hỗ trợ giá giống cây che bóng, cây chắn gió.</t>
  </si>
  <si>
    <t>Không hỗ trợ</t>
  </si>
  <si>
    <t>Hỗ trợ cây che bóng, cây chắn gió để phát triển vùng cà phê bền vững</t>
  </si>
  <si>
    <t>Hỗ trợ chuyển đổi đất trồng cây lâu năm, đất trồng cây hàng năm, đất trồng rừng bằng vốn tự có hoặc vốn vay sang trồng cà phê</t>
  </si>
  <si>
    <t>không hỗ trợ</t>
  </si>
  <si>
    <t>hỗ trợ 4,5 triệu đồng/ha</t>
  </si>
  <si>
    <t>Hỗ trợ đồng bào mạnh dạn chuyển đổi đất sang trồng cây công nghiệp dài ngày có giá trị cao. Mức hỗ trợ bằng mức hỗ trợ đối với phát triển cây cao su.</t>
  </si>
  <si>
    <t>Hỗ trợ phát triển cà phê tiểu điền</t>
  </si>
  <si>
    <t>Hỗ trợ 70% lãi suất với định mức 8 triệu đồng/ha/năm, thời gian hỗ trợ 5 năm đầu sản xuất</t>
  </si>
  <si>
    <t xml:space="preserve">Hỗ trợ 70% lãi suất với định mức 8 triệu đồng/ha/năm, thời gian hỗ trợ 5 năm đầu sản xuất của cơ quan phát triển pháp AFD </t>
  </si>
  <si>
    <t>Mức đầu tư để trồng và chăm sóc cà phê là rất lớn đo đó cần hỗ trợ lãi suất tiền vay.</t>
  </si>
  <si>
    <t>Hỗ trợ phát triển cà phê đại điền</t>
  </si>
  <si>
    <t>Chưa có</t>
  </si>
  <si>
    <t>Hỗ trợ 50% theo dự án được cấp có thẩm quyền phê duyệt</t>
  </si>
  <si>
    <t>Hỗ trợ đồng bào góp đất với doanh nghiệp để trồng cà phê. Mức hỗ trợ bằng mức hỗ trợ đối với phát triển cây cao su.</t>
  </si>
  <si>
    <t xml:space="preserve">Chưa có </t>
  </si>
  <si>
    <t>Định mức tại QĐ 11/2010/QĐ-UBND, QDD/2008/QĐ-UBND, 1029/2009/QĐ-UBND, 16/2011/QĐ-UBND</t>
  </si>
  <si>
    <t>Lý dođề nghị điều chỉnh</t>
  </si>
  <si>
    <t>Hỗ trợ giá giống trồng mới</t>
  </si>
  <si>
    <t>Hỗ trợ giá giống cây che bóng, cây chắn gió</t>
  </si>
  <si>
    <t>Do phát triển chè chủ yếu tại huyện Tủa Chùa, đời sống đồng bào còn khó khăn. Do đó hỗ trợ để việc trồng chè theo đúng quy trình kỹ thuật, phát triển vùng chè một cách bền vững.</t>
  </si>
  <si>
    <t>Hỗ trợ gạo đối với hộ gia đình tham gia trồng chè</t>
  </si>
  <si>
    <t>mức hỗ trợ 700kg gao/ha/năm</t>
  </si>
  <si>
    <t xml:space="preserve"> -Hỗ trợ không quá 700kg gạo/năm và mỗi khẩu được hỗ trợ bình quân 10kg gao/tháng.        </t>
  </si>
  <si>
    <t xml:space="preserve"> - Đối với những hộ gia đình có số nhân khẩu nhiều (trên 6 người) nhưng tham gia trồng chè với diện tích ít (dưới 1ha), thì mức hỗ trợ theo diện tích trồng chè thực tế, mỗi ha không quá 700kg gạo/năm.</t>
  </si>
  <si>
    <t xml:space="preserve"> - Đối với những hộ gia đình có số nhân khẩu ít (từ 6 người trở xuống) nhưng tham gia trồng chè với diện tích nhiều (trên 1ha), thì mức hỗ trợ gạo tính theo khẩu là 10kg gạo/tháng.</t>
  </si>
  <si>
    <t>Hỗ trợ phát triển cây cao su</t>
  </si>
  <si>
    <t>Hỗ trợ phát triển cao su đại điền</t>
  </si>
  <si>
    <t>Theo Quyết định 16/2011/QĐ-UBND</t>
  </si>
  <si>
    <t>Giữ nguyên theo Quyết định 16/2011/QĐ-UBND</t>
  </si>
  <si>
    <t>Các chính sách theo Quyết định 16/2011/QĐ-UBND vẫn đang được triển khai thực hiện có hiệu quả góp phần phát triển diện tích cao su trên địa bàn tỉnh</t>
  </si>
  <si>
    <t>Hỗ trợ phát triển cao su tiểu điền</t>
  </si>
  <si>
    <t>Hỗ trợ giá giống cao su</t>
  </si>
  <si>
    <t>QĐ 16/2011/QĐ-UBND chưa hỗ trợ</t>
  </si>
  <si>
    <t>Hỗ trợ 100% giá phân bón</t>
  </si>
  <si>
    <t>Hỗ trợ chuyển đổi 01 lần cho hộ chuyển đổi đất trồng cây lâu năm, đất trồng cây hàng năm, đất trồng rừng bằng vốn tự có hoặc vốn vay sang trồng cao su</t>
  </si>
  <si>
    <t>Hỗ trợ gạo đối với hộ gia đình chuyển đổi sang trồng cao su khu vực III</t>
  </si>
  <si>
    <t>10kg/người/tháng trong thời gian 6 năm đầu sản xuất</t>
  </si>
  <si>
    <t>Để khuyến khích các hỗ gia đình, các nhân tổ chức mạnh dạn đầu tư trồng cao su nhằm tận dụng diện tích nhỏ lẻ, phù hợp, phát huy tối đa năng lực các cơ sở chế biến đảm bảo sản xuất bền vững, nâng cao thu nhập. Đối với các hộ khu vực III nếu mạnh dạn chuyển đổi sang trồng cao su sẽ được hỗ trợ gạo để yên tâm sản xuất.</t>
  </si>
  <si>
    <t>Hỗ trợ cải tạo đàn bò bằng phương pháp thụ tinh nhân tạo</t>
  </si>
  <si>
    <t>Không thực hiện do phải xây dựng dự án trình các Sở thẩm định trình UBND tỉnh phê duyệt</t>
  </si>
  <si>
    <t>Hỗ trợ cải tạo đàn bò bằng phương pháp thụ tinh nhân tạo đối với khu vực I, II</t>
  </si>
  <si>
    <t>Phương pháp thụ tinh nhân tạo vẫn đang được triển khai thực hiện có hiệu quả</t>
  </si>
  <si>
    <t>Giữ nguyên quyết định 11</t>
  </si>
  <si>
    <t>Hỗ trợ mở rộng mạng lưới thụ tinh nhân tạo</t>
  </si>
  <si>
    <t>Hỗ trợ đào tạo dẫn tinh viên</t>
  </si>
  <si>
    <t xml:space="preserve">Hỗ trợ 100% chi phí đào tạo </t>
  </si>
  <si>
    <t>Hỗ trợ mua bình bảo quản tinh tại các điểm chuyển giao tại cơ sở</t>
  </si>
  <si>
    <t>Hỗ trợ mua bình ni tơ, súng bắn tinh trang bị cho các dẫn tinh viên đã được đào tạo, có chứng chỉ công nhận</t>
  </si>
  <si>
    <t>Các dẫn tinh viên phải được đào tạo cơ bản, được cấp chứng chỉ  và để hành nghề được cần thiết phải hỗ trợ dụng cụ cần thiết ban đầu.</t>
  </si>
  <si>
    <t>Hỗ trợ tinh, Ni tơ bảo quản, vật tư phối giống, cước vận chuyển, công phối giống</t>
  </si>
  <si>
    <t>Hỗ trợ cải tạo đàn bò tại những khu vực không thực hiện được thụ tinh nhân tạo(QĐ22)</t>
  </si>
  <si>
    <t>Hỗ trợ 4,5 triệu đồng/ha</t>
  </si>
  <si>
    <t>Hỗ trợ phát triển chăn nuôi hộ gia đình</t>
  </si>
  <si>
    <t>Hỗ trợ chăn nuôi bò</t>
  </si>
  <si>
    <t>Hỗ trợ giá giống trồng cỏ</t>
  </si>
  <si>
    <t>Hỗ trợ 100% đối với các hộ tham gia chăn nuôi trâu, bò hàng hóa có quy mô từ 5 con trở lên</t>
  </si>
  <si>
    <t>Hỗ trợ 100% cho các trang trại (Không thực hiện được do trên địa bàn tỉnh không có trang trại nào theo tiêu chí mới)</t>
  </si>
  <si>
    <t>Chăn nuôi lợn</t>
  </si>
  <si>
    <t>Hỗ trợ lợn giống cho các hộ chăn nuôi lợn có quy mô lợn sinh sản từ 20 con đến 100 con; lợn thịt từ 150 con đến 500 con</t>
  </si>
  <si>
    <t xml:space="preserve">Vùng I </t>
  </si>
  <si>
    <t>Vùng II</t>
  </si>
  <si>
    <t>Vùng III</t>
  </si>
  <si>
    <t>Hỗ trợ 10% giá lợn giống</t>
  </si>
  <si>
    <t>Các chính sách trước đây chưa có</t>
  </si>
  <si>
    <t>Hỗ trợ chăn nuôi gia cầm</t>
  </si>
  <si>
    <t>Hỗ trợ lãi suất tiền vay ngân hàng</t>
  </si>
  <si>
    <t>Hỗ trợ 70% lãi suất vay vốn ngân hàng trong 3 năm đầu để mua giống, thức ăn, xây dựng cơ sở chuồng trại</t>
  </si>
  <si>
    <t>Hỗ trợ 30% giá lợn giống</t>
  </si>
  <si>
    <t>Hỗ trợ 20% giá lợn giống</t>
  </si>
  <si>
    <t>Khuyến khích phát triển chăn nuôi gia cầm theo quy mô lớn có kiểm soát</t>
  </si>
  <si>
    <t>Hỗ trợ giá bán tinh lợn giống</t>
  </si>
  <si>
    <t xml:space="preserve"> Hỗ trợ 50% giá bán tinh lợn ngoại.</t>
  </si>
  <si>
    <t>Hỗ trợ 50% giá lợn đực giống để thay thế hoặc mở rộng tại các cơ sở sản xuất tinh lợn nhân tạo</t>
  </si>
  <si>
    <t>Hỗ trợ Bảo vệ thực vật</t>
  </si>
  <si>
    <t>Hỗ trợ tập huấn các kiến thức về bảo vệ thực vật giúp các cán bộ phụ trách lĩnh vực nông lâm ngư nghiệp tại xã, thôn, bàn</t>
  </si>
  <si>
    <t>Hỗ trợ tập huấn 1-2 lân/năm</t>
  </si>
  <si>
    <t>Lực lượng cán bộ nông lâm nghiệp cấp xã là lực lượng giúp chỉ đạo sản xuất, phòng chống dịch bệnh trên cây trồng, gia súc, gia cầm do đó cần thiết phải được tập huấn về chuyên môn hàng năm.</t>
  </si>
  <si>
    <t>Vùng II, III là 2000 đồng/mũi tiêm trâu bò.1000 đồng/mũi đối với lợn</t>
  </si>
  <si>
    <t>Hỗ trợ tiền công tiêm phòng</t>
  </si>
  <si>
    <t xml:space="preserve">Hỗ trợ 4000 đồng/mũi đối với trâu bò; 2000 đồng cho một mũi tiêm đối với lơn; 200 đồng/con/ lần tiêm đối với gia cầm </t>
  </si>
  <si>
    <t>Hỗ trợ sản xuất với đối tượng thủy sản mới</t>
  </si>
  <si>
    <t>Hỗ trợ 50% giá giống; 50% giá thức ăn theo quy trình kỹ thuật</t>
  </si>
  <si>
    <t>Hỗ trợ theo dự án được cấp có thẩm quyền phê duyệt</t>
  </si>
  <si>
    <t>Hỗ trợ cá giống trên các hồ thủy lợi đối với các tổ chức nuôi cá cộng đồng</t>
  </si>
  <si>
    <t>Hỗ trợ 250.000 đồng/ha</t>
  </si>
  <si>
    <t>Theo Quyết định của Thủ tướng Chính phủ; Đảm bảo dịch bệnh không lây lan và hạn chế thiệt hại cho người dân. Tạo điều kiện để các huyện chủ động phòng, chống dịch.</t>
  </si>
  <si>
    <t>Vùng I</t>
  </si>
  <si>
    <t>Cây cà phê</t>
  </si>
  <si>
    <t>Hỗ trợ giá giống cây cà phê</t>
  </si>
  <si>
    <t>Hỗ trợ chuyển đổi sang trồng cây cà phê (01 lần)</t>
  </si>
  <si>
    <t>Cây chè</t>
  </si>
  <si>
    <t>Hỗ trợ giá giống cây chè</t>
  </si>
  <si>
    <t>Hỗ trợ gạo cho các hộ tham gia trồng chè</t>
  </si>
  <si>
    <t>Cây cao su</t>
  </si>
  <si>
    <t xml:space="preserve">Hỗ trợ giống </t>
  </si>
  <si>
    <t>Hỗ trợ chuyển đổi sang trồng cao su (01 lần)</t>
  </si>
  <si>
    <t>Hỗ trợ gạo cho các hộ chuyển đổi sang trồng cao su khu vực III</t>
  </si>
  <si>
    <t>Hỗ trợ trồng xen trên diện tích trồng cao su</t>
  </si>
  <si>
    <t>Chăn nuôi trâu bò</t>
  </si>
  <si>
    <t>Hỗ trợ cải tạo đàn bò địa phương bằng thụ tinh nhân tạo</t>
  </si>
  <si>
    <t>Hỗ trợ tại các vùng không thực hiện thụ tinh nhân tạo</t>
  </si>
  <si>
    <t>Hỗ trợ công thiến, chủ hộ có trâu bò thiến</t>
  </si>
  <si>
    <t>Hỗ trợ trồng cỏ</t>
  </si>
  <si>
    <t>Chăn nuôi gia cầm</t>
  </si>
  <si>
    <t>Hỗ trợ tiêm phòng</t>
  </si>
  <si>
    <t>Hỗ trợ tập huấn</t>
  </si>
  <si>
    <t>Hỗ trợ công  tiêm</t>
  </si>
  <si>
    <t>Hỗ trợ nuôi cá cộng đồng</t>
  </si>
  <si>
    <t>Hỗ trợ bảo vệ thực vật</t>
  </si>
  <si>
    <t>Hỗ trợ lâm nghiệp</t>
  </si>
  <si>
    <t>Cây phân tán, cây phong trào</t>
  </si>
  <si>
    <t>Hỗ trợ tập huấn phát triển chăn nuôi</t>
  </si>
  <si>
    <t>Không quá 70 ha</t>
  </si>
  <si>
    <t>Không quá 400 ha</t>
  </si>
  <si>
    <t>Hỗ trợ cà phê đại điền</t>
  </si>
  <si>
    <t>Theo dự án được cấp thẩm quyền phê duyệt</t>
  </si>
  <si>
    <t xml:space="preserve">Diện tích cao su tiểu điền trồng mới được hỗ trợ hàng năm </t>
  </si>
  <si>
    <t>Khuyến khích phát triển cao su tiểu điền</t>
  </si>
  <si>
    <t>Hỗ trợ mạng lưới thụ tinh nhân tạo vung I, II(hỗ trợ dẫn tinh viên)</t>
  </si>
  <si>
    <t>Không quá 5 dẫn tinh viên/năm</t>
  </si>
  <si>
    <t>Hỗ trợ trâu bò giống để cải tạo đàn bò</t>
  </si>
  <si>
    <t>không quá 30 trâu bò giống/năm</t>
  </si>
  <si>
    <t>Hỗ trợ duy trì phát triển ngân hàng trâu bò giống</t>
  </si>
  <si>
    <t>Không quá 20 con/năm</t>
  </si>
  <si>
    <t>Hỗ trợ chăn nuôi lợn</t>
  </si>
  <si>
    <t>Không quá 20 hộ/năm</t>
  </si>
  <si>
    <t>Không quá 10 hộ/năm</t>
  </si>
  <si>
    <t>Không quá 15 hộ/năm</t>
  </si>
  <si>
    <t>Không quá 15 ha đối với khu vực I, II; 3 ha đối với khu vực III</t>
  </si>
  <si>
    <t>Hỗ trợ cá giống trên các hồ thủy lợi đối với tổ chức nuôi các cộng đồng</t>
  </si>
  <si>
    <t>Không quá 700 ha/năm</t>
  </si>
  <si>
    <t>Không thay đổi</t>
  </si>
  <si>
    <t>Hỗ trợ giá giống lúa xác nhận khu vực II</t>
  </si>
  <si>
    <t>Hỗ trợ 40%</t>
  </si>
  <si>
    <t>Tăng mức hỗ trợ cho vùng II để đồng bào có điều kiện tiếp cận với các giống lúa mới.</t>
  </si>
  <si>
    <t>Tỷ lệ diện tích lúa ruộng được hỗ trợ giá giống đối với khu vực I</t>
  </si>
  <si>
    <t>35% diện tích gieo trồng</t>
  </si>
  <si>
    <t>Giảm diện tích hỗ trợ vùng I, tăng diện tích hỗ trợ vùng II để nhân dân có điều kiện tiếp cận với giống có năng suất chất lượng</t>
  </si>
  <si>
    <t>30% diện tích gieo trồng</t>
  </si>
  <si>
    <t>Tỷ lệ diện tích lúa ruộng được hỗ trợ giá giống đối với khu vực II</t>
  </si>
  <si>
    <t>Tăng diện tích hỗ trợ vùng II để nhân dân có điều kiện tiếp cận với giống có năng suất chất lượng</t>
  </si>
  <si>
    <t>Theo dự án được cấp có thẩm quyền phê duyệt</t>
  </si>
  <si>
    <t>Hỗ trợ trồng lúa</t>
  </si>
  <si>
    <t>2.1</t>
  </si>
  <si>
    <t>2.2</t>
  </si>
  <si>
    <t xml:space="preserve">Để phát triển thụ tinh nhân tạo cải tạo đàn bò cần phát triển mạnh mạng lưới dẫn tinh viên tại cơ sở </t>
  </si>
  <si>
    <t>Để phát triển chăn nuôi lợn theo quy mô hàng hóa</t>
  </si>
  <si>
    <t>Không quá 300 ha</t>
  </si>
  <si>
    <t>Trên địa bàn tỉnh hiện nay không có các cơ sở sản xuất tinh lợn nhân tạo đạt tiêu chuẩn theo quy định.</t>
  </si>
  <si>
    <t xml:space="preserve">Chính sách tại 1029/QĐ-UBND là chưa phù hợp chưa khuyến khích được trồng bào trồng thêm chè, Cụ thể: nếu 1 hộ gia đình tăng hơn 1 (ha) nhưng số khẩu không tăng thì số mức gạo hỗ trợ không tăng  thêm. Do đó đề nghị hỗ trợ theo diện tích thực tế đồng bào đã trồng; đồng bào trồng nhiều hỗ trợ nhiều, đồng bào trồng ít hỗ trợ ít. </t>
  </si>
  <si>
    <t>Giải trình</t>
  </si>
  <si>
    <t xml:space="preserve"> </t>
  </si>
  <si>
    <t xml:space="preserve"> 4,5 triệu đồng * 400 ha</t>
  </si>
  <si>
    <t xml:space="preserve">Chưa thực hiện </t>
  </si>
  <si>
    <t xml:space="preserve">Hỗ trợ phát triển nuôi trồng đối tượng thủy sản mới </t>
  </si>
  <si>
    <t>30 con/năm *100%*25 triệu đồng/con</t>
  </si>
  <si>
    <t>30con/năm * 200.000 đồng/con +200.000 đồng/01 con thiến</t>
  </si>
  <si>
    <t xml:space="preserve"> -</t>
  </si>
  <si>
    <t xml:space="preserve"> - </t>
  </si>
  <si>
    <t>Theo KH hàng năm của UBND tỉnh trung bình 750 ha/năm</t>
  </si>
  <si>
    <t>Trung binh kinh phí hàng năm được cấp</t>
  </si>
  <si>
    <t>Theo Quyết định 605 mức hỗ trợ tăng do đó kinh phí phục vụ hỗ trợ phòng chống dịch tăng</t>
  </si>
  <si>
    <t>Lúa lai</t>
  </si>
  <si>
    <t>Lúa xác nhận</t>
  </si>
  <si>
    <t>QD 3073/QĐ-BNN-KHCN ngày 28/10/2019</t>
  </si>
  <si>
    <t>60 ha x 8000 cây/ha x 4000 đồng/cây=1.920 triệu đồng</t>
  </si>
  <si>
    <t>Theo số liệu đã hỗ trợ gạo theo khẩu của huyện Tủa Chùa</t>
  </si>
  <si>
    <t xml:space="preserve">Theo QĐ 11: 300 ha x 4000 cây/ha * 50% giá * 2000 đồng/cây. </t>
  </si>
  <si>
    <t>NLNghiep</t>
  </si>
  <si>
    <t>70% lãi suất vay *100 triệu đồng/hộ * lãi suất 0,6% *12 hộ</t>
  </si>
  <si>
    <t>50ha*4,5 triệu đồng/ha</t>
  </si>
  <si>
    <t>Kinh phí đo đạc bản đồ, lập hồ sơ địa chính, cấp giấy CNQSDĐ</t>
  </si>
  <si>
    <t>Vùng II,III</t>
  </si>
  <si>
    <t>Hỗ trợ lơn thịt</t>
  </si>
  <si>
    <t>Hỗ trợ lợn sinh sản</t>
  </si>
  <si>
    <t>Hỗ trợ chăn nuôi trang trại</t>
  </si>
  <si>
    <t>100% lãi suất vay *100 triệu đồng/hộ * lãi suất 0,6% *12 hộ</t>
  </si>
  <si>
    <t>500 ha * 250.000 đồng/ha</t>
  </si>
  <si>
    <t>30 ha*700kg/ha*10000</t>
  </si>
  <si>
    <t xml:space="preserve"> 50 ha*570 cây/ha*30000đồng/cây*50% giá</t>
  </si>
  <si>
    <r>
      <t>Tăng</t>
    </r>
    <r>
      <rPr>
        <b/>
        <sz val="11"/>
        <rFont val="Times New Roman"/>
        <family val="1"/>
      </rPr>
      <t xml:space="preserve"> 862 triệu đồng</t>
    </r>
    <r>
      <rPr>
        <sz val="11"/>
        <rFont val="Times New Roman"/>
        <family val="1"/>
      </rPr>
      <t xml:space="preserve"> so với chính sách cũ do bổ sung thêm chính sách hỗ trợ cao su tiểu điền)</t>
    </r>
  </si>
  <si>
    <t>Theo dự án được cấp có thẩm quyền phê duyệt(dự kiến 50 ha/năm)</t>
  </si>
  <si>
    <r>
      <t>60 ha * 8000 cây/ha * 4000 đồng/cây</t>
    </r>
    <r>
      <rPr>
        <b/>
        <sz val="11"/>
        <rFont val="Times New Roman"/>
        <family val="1"/>
      </rPr>
      <t>)</t>
    </r>
  </si>
  <si>
    <t>Kinh phí chỉ đạo tuyên truyền cho xã, bản</t>
  </si>
  <si>
    <t xml:space="preserve">trước đây chưa có </t>
  </si>
  <si>
    <t>100.000 đồng *750 ha/năm</t>
  </si>
  <si>
    <t>10ha*6 triệu đồng/ha</t>
  </si>
  <si>
    <t>Hỗ trợ chủ hộ nuôi bò, trâu đực giống theo số lượng bê, nghé con được sinh ra</t>
  </si>
  <si>
    <t>30 điểm (30 con bò, trâu giống) *1 con bò, trâu giống thực hiện tại 1 điểm một năm dự kiến sẽ sinh ra khoảng 15 -20 con bê, nghé con *100.000 đồng/con bê, nghé con</t>
  </si>
  <si>
    <t>Hỗ trợ các hộ gia đình, cá nhân tham gia liên kết với doanh nghiệp để trồng rừng sản xuất.</t>
  </si>
  <si>
    <t>Giảm 3.502 triệu so với chính sách cũ</t>
  </si>
  <si>
    <t>Giảm 1.055 triệu so với chính sách cũ</t>
  </si>
  <si>
    <t>Giảm 2.447 triệu so với chính sách cũ</t>
  </si>
  <si>
    <t>Giảm 1.086 triệu so với chính sách cũ</t>
  </si>
  <si>
    <t>Giảm 989 triệu so với chính sách cũ</t>
  </si>
  <si>
    <t>Giảm 97 triệu so với chính sách cũ</t>
  </si>
  <si>
    <t>Giảm 1.131 triệu so với chính sách cũ</t>
  </si>
  <si>
    <t>Hỗ trợ phát triển nấm thương phẩm</t>
  </si>
  <si>
    <t>Nấm rơm</t>
  </si>
  <si>
    <t>Nấm sò, mộc nhĩ</t>
  </si>
  <si>
    <t>chưa có</t>
  </si>
  <si>
    <t>10.000 bịch/năm *11.000 đồng/bịch*50% giá</t>
  </si>
  <si>
    <t>1500 kg/năm *32.000 đồng/kg * 50% giá</t>
  </si>
  <si>
    <t xml:space="preserve">200 ha *4000 cây/ha * 50% giá * 2000 đồng/cây </t>
  </si>
  <si>
    <t>Giảm 1.231triệu đồng so với chính sách cũ</t>
  </si>
  <si>
    <t>500 con/năm.(tăng 12 triệu đồng do tăng hỗ trợ công vùng II)</t>
  </si>
  <si>
    <t>30 hộ *1 con/hộ * 30 kg/con*120.000 đồng/kg giống</t>
  </si>
  <si>
    <t>50 hộ*2 con/hộ * 20kg/con*120.000 đồng/kg giống</t>
  </si>
  <si>
    <t>25 con/hộ * 30kg/con*120.000 đồng/kg giống *10% giá giống * 35 hộ</t>
  </si>
  <si>
    <t>Giảm 236 triệu đồng so với các chính sách cũ</t>
  </si>
  <si>
    <t>DỰ TOÁN KINH PHÍ THỰC HIỆN CHÍNH SÁCH HỖ TRỢ SẢN XUẤT NÔNG - LÂM NGHIỆP</t>
  </si>
  <si>
    <t>VÀ THỦY SẢN TRÊN ĐỊA BÀN TỈNH ĐIỆN BIÊN (SAU KHI ĐIỀU CHỈNH)</t>
  </si>
  <si>
    <t>(Kèm theo Tờ trình số            /TTr-UBND ngày       /11/2013 của UBND tỉnh Điện Biên)</t>
  </si>
  <si>
    <t>Theo chính sách tại QĐ 11, 1029, 22 và 16</t>
  </si>
  <si>
    <t>Kinh phí</t>
  </si>
  <si>
    <t>70 ha * 700kg/ha * 10.000 đồng/kg
(Giảm 1.231 triệu đồng)</t>
  </si>
  <si>
    <t>STT</t>
  </si>
  <si>
    <t>Tổng số</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</si>
</sst>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_-* #,##0_-;\-* #,##0_-;_-* &quot;-&quot;??_-;_-@_-"/>
    <numFmt numFmtId="179" formatCode="_(* #,##0.000_);_(* \(#,##0.000\);_(* &quot;-&quot;??_);_(@_)"/>
    <numFmt numFmtId="180" formatCode="0.000%"/>
    <numFmt numFmtId="181" formatCode="_-&quot;$&quot;* #,##0_-;\-&quot;$&quot;* #,##0_-;_-&quot;$&quot;* &quot;-&quot;_-;_-@_-"/>
    <numFmt numFmtId="182" formatCode="_-&quot;$&quot;* #,##0.00_-;\-&quot;$&quot;* #,##0.00_-;_-&quot;$&quot;* &quot;-&quot;??_-;_-@_-"/>
    <numFmt numFmtId="183" formatCode="00.000"/>
    <numFmt numFmtId="184" formatCode="#,##0\ &quot;DM&quot;;\-#,##0\ &quot;DM&quot;"/>
    <numFmt numFmtId="185" formatCode="&quot;￥&quot;#,##0;&quot;￥&quot;\-#,##0"/>
    <numFmt numFmtId="186" formatCode="00##"/>
    <numFmt numFmtId="187" formatCode="_ &quot;\&quot;* #,##0_ ;_ &quot;\&quot;* \-#,##0_ ;_ &quot;\&quot;* &quot;-&quot;_ ;_ @_ "/>
    <numFmt numFmtId="188" formatCode="_ * #,##0_ ;_ * \-#,##0_ ;_ * &quot;-&quot;_ ;_ @_ "/>
    <numFmt numFmtId="189" formatCode="_ &quot;\&quot;* #,##0.00_ ;_ &quot;\&quot;* \-#,##0.00_ ;_ &quot;\&quot;* &quot;-&quot;??_ ;_ @_ "/>
    <numFmt numFmtId="190" formatCode="_ * #,##0.00_ ;_ * \-#,##0.00_ ;_ * &quot;-&quot;??_ ;_ @_ "/>
    <numFmt numFmtId="191" formatCode="_ * #,##0_)_£_ ;_ * \(#,##0\)_£_ ;_ * &quot;-&quot;_)_£_ ;_ @_ "/>
    <numFmt numFmtId="192" formatCode="_(* #,##0.0_);_(* \(#,##0.0\);_(* &quot;-&quot;?_);_(@_)"/>
    <numFmt numFmtId="193" formatCode="&quot;\&quot;#,##0;[Red]&quot;\&quot;&quot;\&quot;\-#,##0"/>
    <numFmt numFmtId="194" formatCode="&quot;\&quot;#,##0.00;[Red]&quot;\&quot;&quot;\&quot;&quot;\&quot;&quot;\&quot;&quot;\&quot;&quot;\&quot;\-#,##0.00"/>
    <numFmt numFmtId="195" formatCode="_(* #,##0.000_);_(* \(#,##0.000\);_(* &quot;-&quot;???_);_(@_)"/>
    <numFmt numFmtId="196" formatCode="_(* #,##0.0000_);_(* \(#,##0.0000\);_(* &quot;-&quot;??_);_(@_)"/>
    <numFmt numFmtId="197" formatCode="0.0"/>
    <numFmt numFmtId="198" formatCode="_-&quot;€&quot;* #,##0.00_-;\-&quot;€&quot;* #,##0.00_-;_-&quot;€&quot;* &quot;-&quot;??_-;_-@_-"/>
    <numFmt numFmtId="199" formatCode="_-&quot;€&quot;* #,##0_-;\-&quot;€&quot;* #,##0_-;_-&quot;€&quot;* &quot;-&quot;_-;_-@_-"/>
    <numFmt numFmtId="200" formatCode="\$#,##0\ ;\(\$#,##0\)"/>
    <numFmt numFmtId="201" formatCode="#,##0.0_);[Red]\(#,##0.0\)"/>
    <numFmt numFmtId="202" formatCode="m&quot;月&quot;d&quot;日&quot;"/>
    <numFmt numFmtId="203" formatCode="&quot;$&quot;#,##0;[Red]\-&quot;$&quot;#,##0"/>
    <numFmt numFmtId="204" formatCode="0.000"/>
    <numFmt numFmtId="205" formatCode="&quot;£&quot;#,##0;[Red]\-&quot;£&quot;#,##0"/>
    <numFmt numFmtId="206" formatCode="#,##0\ &quot;F&quot;;[Red]\-#,##0\ &quot;F&quot;"/>
    <numFmt numFmtId="207" formatCode="#,##0.00\ &quot;F&quot;;\-#,##0.00\ &quot;F&quot;"/>
    <numFmt numFmtId="208" formatCode="#,##0.00\ &quot;F&quot;;[Red]\-#,##0.00\ &quot;F&quot;"/>
    <numFmt numFmtId="209" formatCode="_-* #,##0\ &quot;F&quot;_-;\-* #,##0\ &quot;F&quot;_-;_-* &quot;-&quot;\ &quot;F&quot;_-;_-@_-"/>
    <numFmt numFmtId="210" formatCode="0&quot;.&quot;0000"/>
    <numFmt numFmtId="211" formatCode="_-* ###,0&quot;.&quot;00_-;\-* ###,0&quot;.&quot;00_-;_-* &quot;-&quot;??_-;_-@_-"/>
    <numFmt numFmtId="212" formatCode="0.000_)"/>
    <numFmt numFmtId="213" formatCode=";;"/>
    <numFmt numFmtId="214" formatCode="&quot;$&quot;\ \ \ \ #,##0_);\(&quot;$&quot;\ \ \ #,##0\)"/>
    <numFmt numFmtId="215" formatCode="&quot;$&quot;\ \ \ \ \ #,##0_);\(&quot;$&quot;\ \ \ \ \ #,##0\)"/>
    <numFmt numFmtId="216" formatCode="_-* #,##0.0\ _F_-;\-* #,##0.0\ _F_-;_-* &quot;-&quot;??\ _F_-;_-@_-"/>
    <numFmt numFmtId="217" formatCode="_-* #,##0\ &quot;DM&quot;_-;\-* #,##0\ &quot;DM&quot;_-;_-* &quot;-&quot;\ &quot;DM&quot;_-;_-@_-"/>
    <numFmt numFmtId="218" formatCode="_-* #,##0.00\ &quot;DM&quot;_-;\-* #,##0.00\ &quot;DM&quot;_-;_-* &quot;-&quot;??\ &quot;DM&quot;_-;_-@_-"/>
    <numFmt numFmtId="219" formatCode="#."/>
    <numFmt numFmtId="220" formatCode="#,##0\ &quot;$&quot;_);[Red]\(#,##0\ &quot;$&quot;\)"/>
    <numFmt numFmtId="221" formatCode="&quot;$&quot;###,0&quot;.&quot;00_);[Red]\(&quot;$&quot;###,0&quot;.&quot;00\)"/>
    <numFmt numFmtId="222" formatCode="0.000000000"/>
    <numFmt numFmtId="223" formatCode="0.00000000000E+00;\?"/>
    <numFmt numFmtId="224" formatCode="#,##0.0"/>
    <numFmt numFmtId="225" formatCode="#,##0.000"/>
  </numFmts>
  <fonts count="54">
    <font>
      <sz val="14"/>
      <name val="Times New Roman"/>
      <family val="0"/>
    </font>
    <font>
      <sz val="8"/>
      <name val="Times New Roman"/>
      <family val="1"/>
    </font>
    <font>
      <u val="single"/>
      <sz val="14"/>
      <color indexed="12"/>
      <name val="Times New Roman"/>
      <family val="1"/>
    </font>
    <font>
      <u val="single"/>
      <sz val="14"/>
      <color indexed="36"/>
      <name val="Times New Roman"/>
      <family val="1"/>
    </font>
    <font>
      <b/>
      <sz val="10"/>
      <name val="Arial"/>
      <family val="2"/>
    </font>
    <font>
      <i/>
      <sz val="13"/>
      <name val="3C_Times_T"/>
      <family val="0"/>
    </font>
    <font>
      <sz val="10"/>
      <color indexed="8"/>
      <name val="Arial"/>
      <family val="2"/>
    </font>
    <font>
      <i/>
      <sz val="10"/>
      <name val="MS Sans Serif"/>
      <family val="2"/>
    </font>
    <font>
      <sz val="10"/>
      <name val="Arial"/>
      <family val="2"/>
    </font>
    <font>
      <b/>
      <sz val="14"/>
      <name val="Times New Roman"/>
      <family val="1"/>
    </font>
    <font>
      <b/>
      <sz val="10"/>
      <name val="Times New Roman"/>
      <family val="1"/>
    </font>
    <font>
      <sz val="10"/>
      <name val="Times New Roman"/>
      <family val="1"/>
    </font>
    <font>
      <b/>
      <i/>
      <sz val="10"/>
      <name val="Times New Roman"/>
      <family val="1"/>
    </font>
    <font>
      <sz val="10"/>
      <color indexed="12"/>
      <name val="Times New Roman"/>
      <family val="1"/>
    </font>
    <font>
      <b/>
      <sz val="11"/>
      <name val="Times New Roman"/>
      <family val="1"/>
    </font>
    <font>
      <sz val="11"/>
      <name val="Times New Roman"/>
      <family val="1"/>
    </font>
    <font>
      <b/>
      <i/>
      <sz val="11"/>
      <name val="Times New Roman"/>
      <family val="1"/>
    </font>
    <font>
      <i/>
      <sz val="11"/>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name val="Times New Roman"/>
      <family val="1"/>
    </font>
    <font>
      <i/>
      <sz val="12"/>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style="hair"/>
    </border>
    <border>
      <left style="thin"/>
      <right style="thin"/>
      <top>
        <color indexed="63"/>
      </top>
      <bottom>
        <color indexed="63"/>
      </bottom>
    </border>
    <border>
      <left style="thin"/>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hair"/>
      <bottom style="hair"/>
    </border>
    <border>
      <left>
        <color indexed="63"/>
      </left>
      <right>
        <color indexed="63"/>
      </right>
      <top style="thin"/>
      <bottom style="hair"/>
    </border>
    <border>
      <left>
        <color indexed="63"/>
      </left>
      <right style="thin"/>
      <top style="thin"/>
      <bottom style="hair"/>
    </border>
    <border>
      <left style="thin"/>
      <right style="thin"/>
      <top style="hair"/>
      <bottom>
        <color indexed="63"/>
      </bottom>
    </border>
    <border>
      <left style="thin"/>
      <right>
        <color indexed="63"/>
      </right>
      <top style="hair"/>
      <bottom>
        <color indexed="63"/>
      </bottom>
    </border>
    <border>
      <left style="thin"/>
      <right style="thin"/>
      <top style="thin"/>
      <bottom style="hair"/>
    </border>
  </borders>
  <cellStyleXfs count="63">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0">
    <xf numFmtId="0" fontId="0" fillId="0" borderId="0" xfId="0" applyAlignment="1">
      <alignment/>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0" xfId="0" applyFont="1" applyAlignment="1">
      <alignment/>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1" fillId="0" borderId="16" xfId="0" applyFont="1" applyBorder="1" applyAlignment="1">
      <alignment horizontal="center" vertical="center" wrapText="1"/>
    </xf>
    <xf numFmtId="0" fontId="11" fillId="0" borderId="16" xfId="0" applyFont="1" applyBorder="1" applyAlignment="1">
      <alignment vertical="center" wrapText="1"/>
    </xf>
    <xf numFmtId="9" fontId="11" fillId="0" borderId="16" xfId="0" applyNumberFormat="1" applyFont="1" applyBorder="1" applyAlignment="1">
      <alignment vertical="center" wrapText="1"/>
    </xf>
    <xf numFmtId="0" fontId="10" fillId="0" borderId="16" xfId="0" applyFont="1" applyBorder="1" applyAlignment="1">
      <alignment horizontal="center" vertical="center" wrapText="1"/>
    </xf>
    <xf numFmtId="0" fontId="10" fillId="0" borderId="16" xfId="0" applyFont="1" applyBorder="1" applyAlignment="1">
      <alignment vertical="center" wrapText="1"/>
    </xf>
    <xf numFmtId="0" fontId="11" fillId="0" borderId="0" xfId="0" applyFont="1" applyAlignment="1">
      <alignment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0" fillId="0" borderId="18" xfId="0" applyFont="1" applyBorder="1" applyAlignment="1">
      <alignment horizontal="center" vertical="center" wrapText="1"/>
    </xf>
    <xf numFmtId="9" fontId="11" fillId="0" borderId="18" xfId="0" applyNumberFormat="1" applyFont="1" applyBorder="1" applyAlignment="1">
      <alignment horizontal="center" vertical="center" wrapText="1"/>
    </xf>
    <xf numFmtId="0" fontId="11" fillId="0" borderId="19" xfId="0" applyFont="1" applyBorder="1" applyAlignment="1">
      <alignment vertical="center" wrapText="1"/>
    </xf>
    <xf numFmtId="0" fontId="11" fillId="0" borderId="20" xfId="0" applyFont="1" applyBorder="1" applyAlignment="1">
      <alignment vertical="center" wrapText="1"/>
    </xf>
    <xf numFmtId="0" fontId="11"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18" xfId="0" applyFont="1" applyBorder="1" applyAlignment="1">
      <alignment horizontal="center" vertical="center" wrapText="1"/>
    </xf>
    <xf numFmtId="0" fontId="10" fillId="0" borderId="1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6" xfId="0" applyFont="1" applyBorder="1" applyAlignment="1">
      <alignment vertical="center" wrapText="1"/>
    </xf>
    <xf numFmtId="0" fontId="13" fillId="0" borderId="17" xfId="0" applyFont="1" applyBorder="1" applyAlignment="1">
      <alignment horizontal="left" vertical="center" wrapText="1"/>
    </xf>
    <xf numFmtId="0" fontId="10" fillId="0" borderId="19"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0" xfId="0" applyFont="1" applyAlignment="1">
      <alignment horizontal="center" vertical="center" wrapText="1"/>
    </xf>
    <xf numFmtId="0" fontId="14" fillId="0" borderId="17" xfId="0" applyFont="1" applyBorder="1" applyAlignment="1">
      <alignment horizontal="center" vertical="center" wrapText="1"/>
    </xf>
    <xf numFmtId="0" fontId="14" fillId="0" borderId="0" xfId="0" applyFont="1" applyAlignment="1">
      <alignment vertical="center" wrapText="1"/>
    </xf>
    <xf numFmtId="0" fontId="14" fillId="0" borderId="18"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6" xfId="0" applyFont="1" applyBorder="1" applyAlignment="1">
      <alignment vertical="center" wrapText="1"/>
    </xf>
    <xf numFmtId="173" fontId="15" fillId="0" borderId="16" xfId="42" applyNumberFormat="1" applyFont="1" applyBorder="1" applyAlignment="1">
      <alignment vertical="center" wrapText="1"/>
    </xf>
    <xf numFmtId="0" fontId="15" fillId="0" borderId="0" xfId="0" applyFont="1" applyAlignment="1">
      <alignment vertical="center" wrapText="1"/>
    </xf>
    <xf numFmtId="0" fontId="14" fillId="0" borderId="16" xfId="0" applyFont="1" applyBorder="1" applyAlignment="1">
      <alignment horizontal="center" vertical="center" wrapText="1"/>
    </xf>
    <xf numFmtId="173" fontId="14" fillId="0" borderId="16" xfId="42" applyNumberFormat="1" applyFont="1" applyBorder="1" applyAlignment="1">
      <alignment vertical="center" wrapText="1"/>
    </xf>
    <xf numFmtId="3" fontId="14" fillId="0" borderId="16" xfId="0" applyNumberFormat="1" applyFont="1" applyBorder="1" applyAlignment="1">
      <alignment vertical="center" wrapText="1"/>
    </xf>
    <xf numFmtId="0" fontId="16" fillId="0" borderId="16" xfId="0" applyFont="1" applyBorder="1" applyAlignment="1">
      <alignment horizontal="center" vertical="center" wrapText="1"/>
    </xf>
    <xf numFmtId="173" fontId="16" fillId="0" borderId="16" xfId="42" applyNumberFormat="1" applyFont="1" applyBorder="1" applyAlignment="1">
      <alignment vertical="center" wrapText="1"/>
    </xf>
    <xf numFmtId="0" fontId="16" fillId="0" borderId="16" xfId="0" applyFont="1" applyBorder="1" applyAlignment="1">
      <alignment vertical="center" wrapText="1"/>
    </xf>
    <xf numFmtId="0" fontId="16" fillId="0" borderId="0" xfId="0" applyFont="1" applyAlignment="1">
      <alignment vertical="center" wrapText="1"/>
    </xf>
    <xf numFmtId="0" fontId="15" fillId="0" borderId="16" xfId="0" applyFont="1" applyBorder="1" applyAlignment="1" quotePrefix="1">
      <alignment horizontal="center" vertical="center" wrapText="1"/>
    </xf>
    <xf numFmtId="0" fontId="14" fillId="0" borderId="16" xfId="0" applyFont="1" applyBorder="1" applyAlignment="1" quotePrefix="1">
      <alignment horizontal="center" vertical="center" wrapText="1"/>
    </xf>
    <xf numFmtId="0" fontId="14" fillId="0" borderId="16" xfId="0" applyFont="1" applyBorder="1" applyAlignment="1">
      <alignment vertical="center" wrapText="1"/>
    </xf>
    <xf numFmtId="0" fontId="16" fillId="0" borderId="16" xfId="0" applyFont="1" applyBorder="1" applyAlignment="1" quotePrefix="1">
      <alignment horizontal="center" vertical="center" wrapText="1"/>
    </xf>
    <xf numFmtId="173" fontId="17" fillId="0" borderId="16" xfId="42" applyNumberFormat="1" applyFont="1" applyBorder="1" applyAlignment="1">
      <alignment horizontal="center" vertical="center" wrapText="1"/>
    </xf>
    <xf numFmtId="173" fontId="15" fillId="0" borderId="16" xfId="42" applyNumberFormat="1" applyFont="1" applyBorder="1" applyAlignment="1" quotePrefix="1">
      <alignment horizontal="right" vertical="center" wrapText="1"/>
    </xf>
    <xf numFmtId="0" fontId="15" fillId="0" borderId="21" xfId="0" applyFont="1" applyBorder="1" applyAlignment="1">
      <alignment vertical="center" wrapText="1"/>
    </xf>
    <xf numFmtId="0" fontId="14" fillId="0" borderId="22" xfId="0" applyFont="1" applyBorder="1" applyAlignment="1">
      <alignment horizontal="center" vertical="center" wrapText="1"/>
    </xf>
    <xf numFmtId="0" fontId="15" fillId="0" borderId="16" xfId="0" applyFont="1" applyBorder="1" applyAlignment="1">
      <alignment horizontal="left" vertical="center" wrapText="1"/>
    </xf>
    <xf numFmtId="173" fontId="14" fillId="0" borderId="16" xfId="42" applyNumberFormat="1" applyFont="1" applyBorder="1" applyAlignment="1">
      <alignment horizontal="left" vertical="center" wrapText="1"/>
    </xf>
    <xf numFmtId="173" fontId="16" fillId="0" borderId="16" xfId="42" applyNumberFormat="1" applyFont="1" applyBorder="1" applyAlignment="1">
      <alignment horizontal="left" vertical="center" wrapText="1"/>
    </xf>
    <xf numFmtId="173" fontId="15" fillId="0" borderId="16" xfId="42" applyNumberFormat="1" applyFont="1" applyBorder="1" applyAlignment="1">
      <alignment horizontal="left" vertical="center" wrapText="1"/>
    </xf>
    <xf numFmtId="173" fontId="17" fillId="0" borderId="16" xfId="42" applyNumberFormat="1" applyFont="1" applyBorder="1" applyAlignment="1">
      <alignment horizontal="left" vertical="center" wrapText="1"/>
    </xf>
    <xf numFmtId="173" fontId="15" fillId="0" borderId="16" xfId="42" applyNumberFormat="1" applyFont="1" applyBorder="1" applyAlignment="1" quotePrefix="1">
      <alignment horizontal="left" vertical="center" wrapText="1"/>
    </xf>
    <xf numFmtId="173" fontId="17" fillId="0" borderId="16" xfId="42" applyNumberFormat="1" applyFont="1" applyBorder="1" applyAlignment="1">
      <alignment vertical="center" wrapText="1"/>
    </xf>
    <xf numFmtId="173" fontId="14" fillId="0" borderId="0" xfId="0" applyNumberFormat="1" applyFont="1" applyAlignment="1">
      <alignment horizontal="center" vertical="center" wrapText="1"/>
    </xf>
    <xf numFmtId="173" fontId="15" fillId="0" borderId="0" xfId="0" applyNumberFormat="1" applyFont="1" applyAlignment="1">
      <alignment vertical="center" wrapText="1"/>
    </xf>
    <xf numFmtId="173" fontId="14" fillId="0" borderId="0" xfId="42" applyNumberFormat="1" applyFont="1" applyAlignment="1">
      <alignment horizontal="center" vertical="center" wrapText="1"/>
    </xf>
    <xf numFmtId="173" fontId="15" fillId="0" borderId="0" xfId="42" applyNumberFormat="1" applyFont="1" applyAlignment="1">
      <alignment vertical="center" wrapText="1"/>
    </xf>
    <xf numFmtId="172" fontId="14" fillId="0" borderId="0" xfId="42" applyNumberFormat="1" applyFont="1" applyAlignment="1">
      <alignment vertical="center" wrapText="1"/>
    </xf>
    <xf numFmtId="173" fontId="14" fillId="0" borderId="0" xfId="42" applyNumberFormat="1" applyFont="1" applyAlignment="1">
      <alignment vertical="center" wrapText="1"/>
    </xf>
    <xf numFmtId="192" fontId="15" fillId="0" borderId="0" xfId="0" applyNumberFormat="1" applyFont="1" applyAlignment="1">
      <alignment vertical="center" wrapText="1"/>
    </xf>
    <xf numFmtId="192" fontId="14" fillId="0" borderId="0" xfId="0" applyNumberFormat="1" applyFont="1" applyAlignment="1">
      <alignment vertical="center" wrapText="1"/>
    </xf>
    <xf numFmtId="172" fontId="15" fillId="0" borderId="0" xfId="42" applyNumberFormat="1" applyFont="1" applyAlignment="1">
      <alignment vertical="center" wrapText="1"/>
    </xf>
    <xf numFmtId="0" fontId="15" fillId="0" borderId="16" xfId="0" applyFont="1" applyFill="1" applyBorder="1" applyAlignment="1">
      <alignment horizontal="center" vertical="center" wrapText="1"/>
    </xf>
    <xf numFmtId="173" fontId="15" fillId="0" borderId="16" xfId="42" applyNumberFormat="1" applyFont="1" applyFill="1" applyBorder="1" applyAlignment="1">
      <alignment horizontal="left" vertical="center" wrapText="1"/>
    </xf>
    <xf numFmtId="173" fontId="15" fillId="0" borderId="16" xfId="42" applyNumberFormat="1" applyFont="1" applyFill="1" applyBorder="1" applyAlignment="1">
      <alignment vertical="center" wrapText="1"/>
    </xf>
    <xf numFmtId="0" fontId="15" fillId="0" borderId="0" xfId="0" applyFont="1" applyFill="1" applyAlignment="1">
      <alignment vertical="center" wrapText="1"/>
    </xf>
    <xf numFmtId="43" fontId="15" fillId="0" borderId="0" xfId="42" applyFont="1" applyAlignment="1">
      <alignment vertical="center" wrapText="1"/>
    </xf>
    <xf numFmtId="0" fontId="9" fillId="0" borderId="23" xfId="0" applyFont="1" applyBorder="1" applyAlignment="1">
      <alignment horizontal="center" vertical="center" wrapText="1"/>
    </xf>
    <xf numFmtId="172" fontId="15" fillId="0" borderId="0" xfId="42" applyNumberFormat="1" applyFont="1" applyFill="1" applyAlignment="1">
      <alignment vertical="center" wrapText="1"/>
    </xf>
    <xf numFmtId="173" fontId="16" fillId="0" borderId="0" xfId="0" applyNumberFormat="1" applyFont="1" applyAlignment="1">
      <alignment vertical="center" wrapText="1"/>
    </xf>
    <xf numFmtId="173" fontId="14" fillId="0" borderId="0" xfId="0" applyNumberFormat="1" applyFont="1" applyAlignment="1">
      <alignment vertical="center" wrapText="1"/>
    </xf>
    <xf numFmtId="0" fontId="15" fillId="0" borderId="11"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24" xfId="0" applyFont="1" applyBorder="1" applyAlignment="1">
      <alignment horizontal="left" vertical="center" wrapText="1"/>
    </xf>
    <xf numFmtId="0" fontId="10" fillId="0" borderId="20" xfId="0" applyFont="1" applyBorder="1" applyAlignment="1">
      <alignment horizontal="left" vertical="center" wrapText="1"/>
    </xf>
    <xf numFmtId="0" fontId="10" fillId="0" borderId="12"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1" fillId="0" borderId="27"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3"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0" xfId="0" applyFont="1" applyAlignment="1">
      <alignment vertical="center" wrapText="1"/>
    </xf>
    <xf numFmtId="0" fontId="35" fillId="0" borderId="22" xfId="0" applyFont="1" applyBorder="1" applyAlignment="1">
      <alignment horizontal="center" vertical="center" wrapText="1"/>
    </xf>
    <xf numFmtId="0" fontId="36" fillId="0" borderId="0" xfId="0" applyFont="1" applyBorder="1" applyAlignment="1">
      <alignment horizontal="center" vertical="center" wrapText="1"/>
    </xf>
    <xf numFmtId="0" fontId="14" fillId="0" borderId="11" xfId="0" applyFont="1" applyBorder="1" applyAlignment="1">
      <alignment horizontal="center" vertical="center" wrapText="1"/>
    </xf>
    <xf numFmtId="0" fontId="15" fillId="0" borderId="16" xfId="0" applyFont="1" applyFill="1" applyBorder="1" applyAlignment="1" quotePrefix="1">
      <alignment horizontal="center" vertical="center" wrapText="1"/>
    </xf>
    <xf numFmtId="0" fontId="15" fillId="0" borderId="16" xfId="0" applyFont="1" applyFill="1" applyBorder="1" applyAlignment="1">
      <alignment vertical="center" wrapText="1"/>
    </xf>
    <xf numFmtId="0" fontId="15" fillId="0" borderId="21" xfId="0" applyFont="1" applyBorder="1" applyAlignment="1">
      <alignment horizontal="center" vertical="center" wrapText="1"/>
    </xf>
    <xf numFmtId="0" fontId="15" fillId="0" borderId="21" xfId="0" applyFont="1" applyBorder="1" applyAlignment="1">
      <alignment horizontal="left" vertical="center" wrapText="1"/>
    </xf>
    <xf numFmtId="0" fontId="15" fillId="0" borderId="0" xfId="0" applyFont="1" applyAlignment="1">
      <alignment horizontal="center" vertical="center" wrapText="1"/>
    </xf>
    <xf numFmtId="0" fontId="15" fillId="0" borderId="0" xfId="0" applyFont="1" applyBorder="1" applyAlignment="1">
      <alignment vertical="center" wrapText="1"/>
    </xf>
    <xf numFmtId="0" fontId="15" fillId="0" borderId="0" xfId="0" applyFont="1" applyAlignment="1">
      <alignment horizontal="left" vertical="center" wrapText="1"/>
    </xf>
    <xf numFmtId="0" fontId="16" fillId="0" borderId="16" xfId="0" applyFont="1" applyFill="1" applyBorder="1" applyAlignment="1" quotePrefix="1">
      <alignment horizontal="center" vertical="center" wrapText="1"/>
    </xf>
    <xf numFmtId="173" fontId="16" fillId="0" borderId="16" xfId="42" applyNumberFormat="1" applyFont="1" applyFill="1" applyBorder="1" applyAlignment="1">
      <alignment horizontal="left" vertical="center" wrapText="1"/>
    </xf>
    <xf numFmtId="173" fontId="16" fillId="0" borderId="16" xfId="42" applyNumberFormat="1" applyFont="1" applyFill="1" applyBorder="1" applyAlignment="1">
      <alignment vertical="center" wrapText="1"/>
    </xf>
    <xf numFmtId="0" fontId="16" fillId="0" borderId="16" xfId="0" applyFont="1" applyFill="1" applyBorder="1" applyAlignment="1">
      <alignment vertical="center" wrapText="1"/>
    </xf>
    <xf numFmtId="0" fontId="16" fillId="0" borderId="0" xfId="0" applyFont="1" applyFill="1" applyAlignment="1">
      <alignment vertical="center" wrapText="1"/>
    </xf>
    <xf numFmtId="0" fontId="15" fillId="0" borderId="0" xfId="0" applyFont="1" applyBorder="1" applyAlignment="1">
      <alignment horizontal="center" vertical="center" wrapText="1"/>
    </xf>
    <xf numFmtId="0" fontId="14" fillId="0" borderId="29" xfId="0" applyFont="1" applyBorder="1" applyAlignment="1">
      <alignment horizontal="center" vertical="center" wrapText="1"/>
    </xf>
    <xf numFmtId="173" fontId="14" fillId="0" borderId="29" xfId="0" applyNumberFormat="1" applyFont="1" applyBorder="1" applyAlignment="1">
      <alignment horizontal="left" vertical="center" wrapText="1"/>
    </xf>
    <xf numFmtId="173" fontId="14" fillId="0" borderId="29" xfId="0" applyNumberFormat="1" applyFont="1" applyBorder="1" applyAlignment="1">
      <alignment vertical="center" wrapText="1"/>
    </xf>
    <xf numFmtId="173" fontId="14" fillId="0" borderId="29" xfId="42" applyNumberFormat="1" applyFont="1" applyBorder="1" applyAlignment="1">
      <alignment vertical="center" wrapText="1"/>
    </xf>
    <xf numFmtId="0" fontId="17" fillId="0" borderId="16" xfId="0" applyFont="1" applyBorder="1" applyAlignment="1">
      <alignment vertical="center" wrapText="1"/>
    </xf>
    <xf numFmtId="0" fontId="15" fillId="0" borderId="16" xfId="0" applyFont="1" applyBorder="1" applyAlignment="1">
      <alignment horizontal="center" vertical="center" wrapText="1"/>
    </xf>
    <xf numFmtId="0" fontId="15" fillId="0" borderId="16" xfId="0" applyFont="1" applyFill="1" applyBorder="1" applyAlignment="1">
      <alignment horizontal="left" vertical="center" wrapText="1"/>
    </xf>
  </cellXfs>
  <cellStyles count="6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26625">
      <selection activeCell="A1" sqref="A1"/>
    </sheetView>
  </sheetViews>
  <sheetFormatPr defaultColWidth="8.88671875" defaultRowHeight="18.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83"/>
  <sheetViews>
    <sheetView tabSelected="1" zoomScalePageLayoutView="0" workbookViewId="0" topLeftCell="B1">
      <selection activeCell="G49" sqref="G49:G51"/>
    </sheetView>
  </sheetViews>
  <sheetFormatPr defaultColWidth="8.88671875" defaultRowHeight="18.75"/>
  <cols>
    <col min="1" max="1" width="4.77734375" style="104" hidden="1" customWidth="1"/>
    <col min="2" max="2" width="4.88671875" style="104" customWidth="1"/>
    <col min="3" max="3" width="29.88671875" style="38" customWidth="1"/>
    <col min="4" max="4" width="9.10546875" style="106" customWidth="1"/>
    <col min="5" max="5" width="23.6640625" style="38" customWidth="1"/>
    <col min="6" max="6" width="10.10546875" style="38" customWidth="1"/>
    <col min="7" max="7" width="32.88671875" style="38" customWidth="1"/>
    <col min="8" max="8" width="27.21484375" style="38" customWidth="1"/>
    <col min="9" max="10" width="12.99609375" style="38" bestFit="1" customWidth="1"/>
    <col min="11" max="11" width="8.88671875" style="38" customWidth="1"/>
    <col min="12" max="12" width="12.10546875" style="38" bestFit="1" customWidth="1"/>
    <col min="13" max="16384" width="8.88671875" style="38" customWidth="1"/>
  </cols>
  <sheetData>
    <row r="1" spans="1:7" s="96" customFormat="1" ht="22.5" customHeight="1">
      <c r="A1" s="94" t="s">
        <v>30</v>
      </c>
      <c r="B1" s="95" t="s">
        <v>273</v>
      </c>
      <c r="C1" s="95"/>
      <c r="D1" s="95"/>
      <c r="E1" s="95"/>
      <c r="F1" s="95"/>
      <c r="G1" s="95"/>
    </row>
    <row r="2" spans="1:7" s="96" customFormat="1" ht="22.5" customHeight="1">
      <c r="A2" s="97"/>
      <c r="B2" s="95" t="s">
        <v>274</v>
      </c>
      <c r="C2" s="95"/>
      <c r="D2" s="95"/>
      <c r="E2" s="95"/>
      <c r="F2" s="95"/>
      <c r="G2" s="95"/>
    </row>
    <row r="3" spans="1:7" s="96" customFormat="1" ht="22.5" customHeight="1">
      <c r="A3" s="97"/>
      <c r="B3" s="98" t="s">
        <v>275</v>
      </c>
      <c r="C3" s="98"/>
      <c r="D3" s="98"/>
      <c r="E3" s="98"/>
      <c r="F3" s="98"/>
      <c r="G3" s="98"/>
    </row>
    <row r="4" spans="1:7" s="33" customFormat="1" ht="12.75" customHeight="1">
      <c r="A4" s="53"/>
      <c r="B4" s="75"/>
      <c r="C4" s="75"/>
      <c r="D4" s="75"/>
      <c r="E4" s="75"/>
      <c r="F4" s="75"/>
      <c r="G4" s="75"/>
    </row>
    <row r="5" spans="1:9" s="31" customFormat="1" ht="39.75" customHeight="1">
      <c r="A5" s="30"/>
      <c r="B5" s="99" t="s">
        <v>279</v>
      </c>
      <c r="C5" s="99" t="s">
        <v>38</v>
      </c>
      <c r="D5" s="99" t="s">
        <v>276</v>
      </c>
      <c r="E5" s="99"/>
      <c r="F5" s="99" t="s">
        <v>37</v>
      </c>
      <c r="G5" s="99"/>
      <c r="I5" s="31" t="s">
        <v>231</v>
      </c>
    </row>
    <row r="6" spans="1:10" s="31" customFormat="1" ht="42.75" customHeight="1">
      <c r="A6" s="32"/>
      <c r="B6" s="79"/>
      <c r="C6" s="79"/>
      <c r="D6" s="30" t="s">
        <v>277</v>
      </c>
      <c r="E6" s="30" t="s">
        <v>213</v>
      </c>
      <c r="F6" s="30" t="s">
        <v>277</v>
      </c>
      <c r="G6" s="30" t="s">
        <v>213</v>
      </c>
      <c r="H6" s="61">
        <f>F7-D7</f>
        <v>-236.04999999999927</v>
      </c>
      <c r="I6" s="61">
        <v>27187</v>
      </c>
      <c r="J6" s="63">
        <v>26951</v>
      </c>
    </row>
    <row r="7" spans="1:11" s="33" customFormat="1" ht="30.75" customHeight="1">
      <c r="A7" s="34"/>
      <c r="B7" s="113"/>
      <c r="C7" s="113" t="s">
        <v>280</v>
      </c>
      <c r="D7" s="114">
        <f>D10+D25+D33+D54+D68+D72+D78+D79+D67</f>
        <v>27187.45</v>
      </c>
      <c r="E7" s="115"/>
      <c r="F7" s="116">
        <f>F10+F25+F33+F54+F61+F68+F72+F78+F79+F30</f>
        <v>26951.4</v>
      </c>
      <c r="G7" s="115" t="s">
        <v>272</v>
      </c>
      <c r="H7" s="78"/>
      <c r="I7" s="65">
        <v>5595</v>
      </c>
      <c r="J7" s="66">
        <v>6457</v>
      </c>
      <c r="K7" s="68">
        <f>J7-I7</f>
        <v>862</v>
      </c>
    </row>
    <row r="8" spans="1:11" ht="15">
      <c r="A8" s="35"/>
      <c r="B8" s="35"/>
      <c r="C8" s="36" t="s">
        <v>31</v>
      </c>
      <c r="D8" s="54"/>
      <c r="E8" s="36"/>
      <c r="F8" s="37"/>
      <c r="G8" s="36"/>
      <c r="I8" s="67">
        <f>I6-I7</f>
        <v>21592</v>
      </c>
      <c r="J8" s="67">
        <f>J6-J7</f>
        <v>20494</v>
      </c>
      <c r="K8" s="67">
        <f>J8-I8</f>
        <v>-1098</v>
      </c>
    </row>
    <row r="9" spans="1:7" s="33" customFormat="1" ht="14.25">
      <c r="A9" s="39">
        <v>1</v>
      </c>
      <c r="B9" s="39" t="s">
        <v>12</v>
      </c>
      <c r="C9" s="48" t="s">
        <v>45</v>
      </c>
      <c r="D9" s="55"/>
      <c r="E9" s="40"/>
      <c r="F9" s="40"/>
      <c r="G9" s="41"/>
    </row>
    <row r="10" spans="1:7" s="45" customFormat="1" ht="15">
      <c r="A10" s="42" t="s">
        <v>32</v>
      </c>
      <c r="B10" s="42">
        <v>1</v>
      </c>
      <c r="C10" s="44" t="s">
        <v>44</v>
      </c>
      <c r="D10" s="56">
        <f>D11+D21</f>
        <v>11166.2</v>
      </c>
      <c r="E10" s="43"/>
      <c r="F10" s="43">
        <f>F11+F21</f>
        <v>6578.4</v>
      </c>
      <c r="G10" s="44"/>
    </row>
    <row r="11" spans="1:7" ht="15">
      <c r="A11" s="46" t="s">
        <v>3</v>
      </c>
      <c r="B11" s="46"/>
      <c r="C11" s="36" t="s">
        <v>46</v>
      </c>
      <c r="D11" s="57">
        <f>D12+D15+D18</f>
        <v>8105</v>
      </c>
      <c r="E11" s="37"/>
      <c r="F11" s="37">
        <f>F12+F15+F18</f>
        <v>4603</v>
      </c>
      <c r="G11" s="36"/>
    </row>
    <row r="12" spans="1:7" ht="15">
      <c r="A12" s="46"/>
      <c r="B12" s="46"/>
      <c r="C12" s="36" t="s">
        <v>149</v>
      </c>
      <c r="D12" s="57">
        <f>D13+D14</f>
        <v>1364</v>
      </c>
      <c r="E12" s="37"/>
      <c r="F12" s="37">
        <f>F13+F14</f>
        <v>1364</v>
      </c>
      <c r="G12" s="48"/>
    </row>
    <row r="13" spans="1:7" ht="15">
      <c r="A13" s="46"/>
      <c r="B13" s="46"/>
      <c r="C13" s="117" t="s">
        <v>225</v>
      </c>
      <c r="D13" s="58">
        <v>196</v>
      </c>
      <c r="E13" s="60"/>
      <c r="F13" s="60">
        <v>196</v>
      </c>
      <c r="G13" s="48"/>
    </row>
    <row r="14" spans="1:7" ht="15">
      <c r="A14" s="46"/>
      <c r="B14" s="46"/>
      <c r="C14" s="117" t="s">
        <v>226</v>
      </c>
      <c r="D14" s="58">
        <v>1168</v>
      </c>
      <c r="E14" s="60"/>
      <c r="F14" s="60">
        <v>1168</v>
      </c>
      <c r="G14" s="48"/>
    </row>
    <row r="15" spans="1:7" ht="15">
      <c r="A15" s="46"/>
      <c r="B15" s="46"/>
      <c r="C15" s="36" t="s">
        <v>123</v>
      </c>
      <c r="D15" s="57">
        <f>D16+D17</f>
        <v>805</v>
      </c>
      <c r="E15" s="37"/>
      <c r="F15" s="37">
        <f>F16+F17</f>
        <v>805</v>
      </c>
      <c r="G15" s="48"/>
    </row>
    <row r="16" spans="1:7" ht="15">
      <c r="A16" s="46"/>
      <c r="B16" s="46"/>
      <c r="C16" s="36" t="s">
        <v>225</v>
      </c>
      <c r="D16" s="57">
        <v>352</v>
      </c>
      <c r="E16" s="37"/>
      <c r="F16" s="37">
        <v>352</v>
      </c>
      <c r="G16" s="48"/>
    </row>
    <row r="17" spans="1:7" ht="15">
      <c r="A17" s="46"/>
      <c r="B17" s="46"/>
      <c r="C17" s="36" t="s">
        <v>226</v>
      </c>
      <c r="D17" s="57">
        <v>453</v>
      </c>
      <c r="E17" s="37"/>
      <c r="F17" s="37">
        <v>453</v>
      </c>
      <c r="G17" s="48"/>
    </row>
    <row r="18" spans="1:8" ht="15">
      <c r="A18" s="46"/>
      <c r="B18" s="46"/>
      <c r="C18" s="36" t="s">
        <v>124</v>
      </c>
      <c r="D18" s="57">
        <f>D19+D20</f>
        <v>5936</v>
      </c>
      <c r="E18" s="37"/>
      <c r="F18" s="37">
        <f>F19+F20</f>
        <v>2434</v>
      </c>
      <c r="G18" s="36" t="s">
        <v>253</v>
      </c>
      <c r="H18" s="62">
        <f>D18-F18</f>
        <v>3502</v>
      </c>
    </row>
    <row r="19" spans="1:8" ht="15">
      <c r="A19" s="46"/>
      <c r="B19" s="46"/>
      <c r="C19" s="36" t="s">
        <v>225</v>
      </c>
      <c r="D19" s="57">
        <v>1816</v>
      </c>
      <c r="E19" s="37"/>
      <c r="F19" s="37">
        <v>761</v>
      </c>
      <c r="G19" s="36" t="s">
        <v>254</v>
      </c>
      <c r="H19" s="62">
        <f>D19-F19</f>
        <v>1055</v>
      </c>
    </row>
    <row r="20" spans="1:8" ht="15">
      <c r="A20" s="46"/>
      <c r="B20" s="46"/>
      <c r="C20" s="36" t="s">
        <v>226</v>
      </c>
      <c r="D20" s="57">
        <v>4120</v>
      </c>
      <c r="E20" s="37"/>
      <c r="F20" s="37">
        <v>1673</v>
      </c>
      <c r="G20" s="36" t="s">
        <v>255</v>
      </c>
      <c r="H20" s="62">
        <f>D20-F20</f>
        <v>2447</v>
      </c>
    </row>
    <row r="21" spans="1:8" ht="15">
      <c r="A21" s="46" t="s">
        <v>3</v>
      </c>
      <c r="B21" s="46"/>
      <c r="C21" s="36" t="s">
        <v>47</v>
      </c>
      <c r="D21" s="57">
        <f>D22+D23+D24</f>
        <v>3061.2</v>
      </c>
      <c r="E21" s="37"/>
      <c r="F21" s="37">
        <f>F22+F23+F24</f>
        <v>1975.4</v>
      </c>
      <c r="G21" s="36" t="s">
        <v>256</v>
      </c>
      <c r="H21" s="62">
        <f>D21-F21</f>
        <v>1085.7999999999997</v>
      </c>
    </row>
    <row r="22" spans="1:7" ht="15">
      <c r="A22" s="46"/>
      <c r="B22" s="46"/>
      <c r="C22" s="36" t="s">
        <v>149</v>
      </c>
      <c r="D22" s="57">
        <v>55.2</v>
      </c>
      <c r="E22" s="37"/>
      <c r="F22" s="37">
        <v>55.2</v>
      </c>
      <c r="G22" s="36"/>
    </row>
    <row r="23" spans="1:8" ht="15">
      <c r="A23" s="46"/>
      <c r="B23" s="46"/>
      <c r="C23" s="36" t="s">
        <v>123</v>
      </c>
      <c r="D23" s="57">
        <v>206</v>
      </c>
      <c r="E23" s="37"/>
      <c r="F23" s="37">
        <v>109.2</v>
      </c>
      <c r="G23" s="36" t="s">
        <v>258</v>
      </c>
      <c r="H23" s="62">
        <f>D23-F23</f>
        <v>96.8</v>
      </c>
    </row>
    <row r="24" spans="1:8" ht="15">
      <c r="A24" s="46"/>
      <c r="B24" s="46"/>
      <c r="C24" s="36" t="s">
        <v>124</v>
      </c>
      <c r="D24" s="57">
        <v>2800</v>
      </c>
      <c r="E24" s="37"/>
      <c r="F24" s="37">
        <v>1811</v>
      </c>
      <c r="G24" s="36" t="s">
        <v>257</v>
      </c>
      <c r="H24" s="62">
        <f>D24-F24</f>
        <v>989</v>
      </c>
    </row>
    <row r="25" spans="1:8" s="45" customFormat="1" ht="30">
      <c r="A25" s="42" t="s">
        <v>33</v>
      </c>
      <c r="B25" s="42">
        <v>2</v>
      </c>
      <c r="C25" s="44" t="s">
        <v>48</v>
      </c>
      <c r="D25" s="56">
        <f>D26</f>
        <v>2886</v>
      </c>
      <c r="E25" s="43"/>
      <c r="F25" s="43">
        <f>F26</f>
        <v>1755</v>
      </c>
      <c r="G25" s="44" t="s">
        <v>259</v>
      </c>
      <c r="H25" s="77">
        <f>D25-F25</f>
        <v>1131</v>
      </c>
    </row>
    <row r="26" spans="1:7" ht="15">
      <c r="A26" s="46" t="s">
        <v>3</v>
      </c>
      <c r="B26" s="46"/>
      <c r="C26" s="36" t="s">
        <v>49</v>
      </c>
      <c r="D26" s="57">
        <f>D27+D28+D29</f>
        <v>2886</v>
      </c>
      <c r="E26" s="37"/>
      <c r="F26" s="37">
        <f>F27+F28+F29</f>
        <v>1755</v>
      </c>
      <c r="G26" s="36"/>
    </row>
    <row r="27" spans="1:7" ht="15">
      <c r="A27" s="46"/>
      <c r="B27" s="46"/>
      <c r="C27" s="36" t="s">
        <v>149</v>
      </c>
      <c r="D27" s="57">
        <v>157</v>
      </c>
      <c r="E27" s="37"/>
      <c r="F27" s="37">
        <v>157</v>
      </c>
      <c r="G27" s="36"/>
    </row>
    <row r="28" spans="1:7" ht="15">
      <c r="A28" s="46"/>
      <c r="B28" s="46"/>
      <c r="C28" s="36" t="s">
        <v>123</v>
      </c>
      <c r="D28" s="57">
        <v>363</v>
      </c>
      <c r="E28" s="37"/>
      <c r="F28" s="37">
        <v>363</v>
      </c>
      <c r="G28" s="36"/>
    </row>
    <row r="29" spans="1:7" ht="15">
      <c r="A29" s="46"/>
      <c r="B29" s="46"/>
      <c r="C29" s="36" t="s">
        <v>124</v>
      </c>
      <c r="D29" s="57">
        <v>2366</v>
      </c>
      <c r="E29" s="37"/>
      <c r="F29" s="37">
        <v>1235</v>
      </c>
      <c r="G29" s="36"/>
    </row>
    <row r="30" spans="1:7" s="111" customFormat="1" ht="15">
      <c r="A30" s="107"/>
      <c r="B30" s="107">
        <v>3</v>
      </c>
      <c r="C30" s="110" t="s">
        <v>260</v>
      </c>
      <c r="D30" s="108"/>
      <c r="E30" s="109"/>
      <c r="F30" s="109">
        <f>F31+F32</f>
        <v>79</v>
      </c>
      <c r="G30" s="110"/>
    </row>
    <row r="31" spans="1:7" s="73" customFormat="1" ht="15">
      <c r="A31" s="100"/>
      <c r="B31" s="100"/>
      <c r="C31" s="101" t="s">
        <v>261</v>
      </c>
      <c r="D31" s="71" t="s">
        <v>263</v>
      </c>
      <c r="E31" s="72"/>
      <c r="F31" s="72">
        <v>24</v>
      </c>
      <c r="G31" s="101" t="s">
        <v>265</v>
      </c>
    </row>
    <row r="32" spans="1:7" s="73" customFormat="1" ht="15">
      <c r="A32" s="100"/>
      <c r="B32" s="100"/>
      <c r="C32" s="101" t="s">
        <v>262</v>
      </c>
      <c r="D32" s="71" t="s">
        <v>74</v>
      </c>
      <c r="E32" s="72"/>
      <c r="F32" s="72">
        <f>10000*11000*0.5/1000000</f>
        <v>55</v>
      </c>
      <c r="G32" s="101" t="s">
        <v>264</v>
      </c>
    </row>
    <row r="33" spans="1:7" s="45" customFormat="1" ht="30">
      <c r="A33" s="42" t="s">
        <v>34</v>
      </c>
      <c r="B33" s="42">
        <v>4</v>
      </c>
      <c r="C33" s="44" t="s">
        <v>50</v>
      </c>
      <c r="D33" s="56">
        <f>D34+D40+D43+D35</f>
        <v>9166</v>
      </c>
      <c r="E33" s="43"/>
      <c r="F33" s="43">
        <f>F34+F40+F43</f>
        <v>11622</v>
      </c>
      <c r="G33" s="44"/>
    </row>
    <row r="34" spans="1:7" ht="15">
      <c r="A34" s="35"/>
      <c r="B34" s="35" t="s">
        <v>32</v>
      </c>
      <c r="C34" s="36" t="s">
        <v>150</v>
      </c>
      <c r="D34" s="57"/>
      <c r="E34" s="37"/>
      <c r="F34" s="37">
        <f>F35+F38</f>
        <v>2825</v>
      </c>
      <c r="G34" s="36"/>
    </row>
    <row r="35" spans="1:7" ht="15">
      <c r="A35" s="35"/>
      <c r="B35" s="35" t="s">
        <v>220</v>
      </c>
      <c r="C35" s="36" t="s">
        <v>69</v>
      </c>
      <c r="D35" s="57"/>
      <c r="E35" s="37"/>
      <c r="F35" s="37">
        <f>F36+F37</f>
        <v>2600</v>
      </c>
      <c r="G35" s="36" t="s">
        <v>214</v>
      </c>
    </row>
    <row r="36" spans="1:8" ht="45">
      <c r="A36" s="35"/>
      <c r="B36" s="35"/>
      <c r="C36" s="36" t="s">
        <v>151</v>
      </c>
      <c r="D36" s="57">
        <v>1200</v>
      </c>
      <c r="E36" s="37" t="s">
        <v>230</v>
      </c>
      <c r="F36" s="37">
        <v>800</v>
      </c>
      <c r="G36" s="36" t="s">
        <v>266</v>
      </c>
      <c r="H36" s="64"/>
    </row>
    <row r="37" spans="1:7" ht="30">
      <c r="A37" s="35"/>
      <c r="B37" s="35"/>
      <c r="C37" s="36" t="s">
        <v>152</v>
      </c>
      <c r="D37" s="57" t="s">
        <v>77</v>
      </c>
      <c r="E37" s="37"/>
      <c r="F37" s="37">
        <v>1800</v>
      </c>
      <c r="G37" s="36" t="s">
        <v>215</v>
      </c>
    </row>
    <row r="38" spans="1:7" ht="15">
      <c r="A38" s="35"/>
      <c r="B38" s="35" t="s">
        <v>221</v>
      </c>
      <c r="C38" s="36" t="s">
        <v>73</v>
      </c>
      <c r="D38" s="57"/>
      <c r="E38" s="37"/>
      <c r="F38" s="37">
        <f>F39</f>
        <v>225</v>
      </c>
      <c r="G38" s="36" t="s">
        <v>204</v>
      </c>
    </row>
    <row r="39" spans="1:7" ht="30">
      <c r="A39" s="35"/>
      <c r="B39" s="35"/>
      <c r="C39" s="36" t="s">
        <v>152</v>
      </c>
      <c r="D39" s="57"/>
      <c r="E39" s="37"/>
      <c r="F39" s="37">
        <f>4.5*50</f>
        <v>225</v>
      </c>
      <c r="G39" s="36" t="s">
        <v>244</v>
      </c>
    </row>
    <row r="40" spans="1:7" ht="15">
      <c r="A40" s="35"/>
      <c r="B40" s="35" t="s">
        <v>33</v>
      </c>
      <c r="C40" s="36" t="s">
        <v>153</v>
      </c>
      <c r="D40" s="57">
        <f>D41+D42</f>
        <v>3571</v>
      </c>
      <c r="E40" s="37"/>
      <c r="F40" s="37">
        <f>F41+F42</f>
        <v>2340</v>
      </c>
      <c r="G40" s="36" t="s">
        <v>267</v>
      </c>
    </row>
    <row r="41" spans="1:8" ht="30">
      <c r="A41" s="35"/>
      <c r="B41" s="35" t="s">
        <v>220</v>
      </c>
      <c r="C41" s="36" t="s">
        <v>154</v>
      </c>
      <c r="D41" s="57">
        <v>1920</v>
      </c>
      <c r="E41" s="37" t="s">
        <v>228</v>
      </c>
      <c r="F41" s="37">
        <v>1920</v>
      </c>
      <c r="G41" s="36" t="s">
        <v>245</v>
      </c>
      <c r="H41" s="69"/>
    </row>
    <row r="42" spans="1:8" ht="30">
      <c r="A42" s="35"/>
      <c r="B42" s="35" t="s">
        <v>220</v>
      </c>
      <c r="C42" s="36" t="s">
        <v>155</v>
      </c>
      <c r="D42" s="57">
        <v>1651</v>
      </c>
      <c r="E42" s="37" t="s">
        <v>229</v>
      </c>
      <c r="F42" s="37">
        <v>420</v>
      </c>
      <c r="G42" s="36" t="s">
        <v>278</v>
      </c>
      <c r="H42" s="62">
        <f>D42-F42</f>
        <v>1231</v>
      </c>
    </row>
    <row r="43" spans="1:7" ht="30">
      <c r="A43" s="35"/>
      <c r="B43" s="35" t="s">
        <v>34</v>
      </c>
      <c r="C43" s="36" t="s">
        <v>156</v>
      </c>
      <c r="D43" s="57">
        <f>D48</f>
        <v>5595</v>
      </c>
      <c r="E43" s="37"/>
      <c r="F43" s="37">
        <f>F44+F48</f>
        <v>6457</v>
      </c>
      <c r="G43" s="36" t="s">
        <v>243</v>
      </c>
    </row>
    <row r="44" spans="1:7" ht="30">
      <c r="A44" s="35"/>
      <c r="B44" s="35"/>
      <c r="C44" s="117" t="s">
        <v>93</v>
      </c>
      <c r="D44" s="57" t="s">
        <v>247</v>
      </c>
      <c r="E44" s="37"/>
      <c r="F44" s="37">
        <f>F45+F46+F47</f>
        <v>862</v>
      </c>
      <c r="G44" s="36"/>
    </row>
    <row r="45" spans="1:8" ht="15">
      <c r="A45" s="35"/>
      <c r="B45" s="35"/>
      <c r="C45" s="36" t="s">
        <v>157</v>
      </c>
      <c r="D45" s="57"/>
      <c r="E45" s="37"/>
      <c r="F45" s="37">
        <v>427</v>
      </c>
      <c r="G45" s="36" t="s">
        <v>242</v>
      </c>
      <c r="H45" s="69">
        <f>50*570*30000*0.5</f>
        <v>427500000</v>
      </c>
    </row>
    <row r="46" spans="1:12" ht="30">
      <c r="A46" s="35"/>
      <c r="B46" s="35"/>
      <c r="C46" s="36" t="s">
        <v>158</v>
      </c>
      <c r="D46" s="57"/>
      <c r="E46" s="37"/>
      <c r="F46" s="37">
        <v>225</v>
      </c>
      <c r="G46" s="36" t="s">
        <v>233</v>
      </c>
      <c r="L46" s="38">
        <f>50*4.5</f>
        <v>225</v>
      </c>
    </row>
    <row r="47" spans="1:8" ht="30">
      <c r="A47" s="35"/>
      <c r="B47" s="35"/>
      <c r="C47" s="36" t="s">
        <v>159</v>
      </c>
      <c r="D47" s="57"/>
      <c r="E47" s="37"/>
      <c r="F47" s="37">
        <v>210</v>
      </c>
      <c r="G47" s="36" t="s">
        <v>241</v>
      </c>
      <c r="H47" s="74">
        <f>30*700*10000</f>
        <v>210000000</v>
      </c>
    </row>
    <row r="48" spans="1:8" ht="30">
      <c r="A48" s="35"/>
      <c r="B48" s="35"/>
      <c r="C48" s="117" t="s">
        <v>89</v>
      </c>
      <c r="D48" s="57">
        <f>D49+D50+D51+D52</f>
        <v>5595</v>
      </c>
      <c r="E48" s="37"/>
      <c r="F48" s="37">
        <f>F49+F50+F51+F52</f>
        <v>5595</v>
      </c>
      <c r="G48" s="36" t="s">
        <v>194</v>
      </c>
      <c r="H48" s="38" t="s">
        <v>227</v>
      </c>
    </row>
    <row r="49" spans="1:7" ht="15">
      <c r="A49" s="35"/>
      <c r="B49" s="35"/>
      <c r="C49" s="36" t="s">
        <v>160</v>
      </c>
      <c r="D49" s="57">
        <v>1170</v>
      </c>
      <c r="E49" s="37"/>
      <c r="F49" s="37">
        <v>1170</v>
      </c>
      <c r="G49" s="118" t="s">
        <v>222</v>
      </c>
    </row>
    <row r="50" spans="1:7" ht="30">
      <c r="A50" s="35"/>
      <c r="B50" s="35"/>
      <c r="C50" s="36" t="s">
        <v>158</v>
      </c>
      <c r="D50" s="57">
        <v>3600</v>
      </c>
      <c r="E50" s="37"/>
      <c r="F50" s="37">
        <v>3600</v>
      </c>
      <c r="G50" s="118"/>
    </row>
    <row r="51" spans="1:7" s="73" customFormat="1" ht="30">
      <c r="A51" s="70"/>
      <c r="B51" s="70"/>
      <c r="C51" s="119" t="s">
        <v>234</v>
      </c>
      <c r="D51" s="71">
        <v>750</v>
      </c>
      <c r="E51" s="72"/>
      <c r="F51" s="72">
        <v>750</v>
      </c>
      <c r="G51" s="118"/>
    </row>
    <row r="52" spans="1:8" s="73" customFormat="1" ht="15">
      <c r="A52" s="70"/>
      <c r="B52" s="70"/>
      <c r="C52" s="119" t="s">
        <v>246</v>
      </c>
      <c r="D52" s="71">
        <v>75</v>
      </c>
      <c r="E52" s="72"/>
      <c r="F52" s="72">
        <v>75</v>
      </c>
      <c r="G52" s="35" t="s">
        <v>248</v>
      </c>
      <c r="H52" s="76">
        <f>750*100000</f>
        <v>75000000</v>
      </c>
    </row>
    <row r="53" spans="1:7" s="33" customFormat="1" ht="14.25">
      <c r="A53" s="47" t="s">
        <v>3</v>
      </c>
      <c r="B53" s="47">
        <v>5</v>
      </c>
      <c r="C53" s="48" t="s">
        <v>51</v>
      </c>
      <c r="D53" s="55"/>
      <c r="E53" s="40"/>
      <c r="F53" s="40"/>
      <c r="G53" s="48"/>
    </row>
    <row r="54" spans="1:7" s="45" customFormat="1" ht="15">
      <c r="A54" s="49"/>
      <c r="B54" s="42" t="s">
        <v>32</v>
      </c>
      <c r="C54" s="44" t="s">
        <v>161</v>
      </c>
      <c r="D54" s="56">
        <f>D55+D59+D60</f>
        <v>454</v>
      </c>
      <c r="E54" s="43"/>
      <c r="F54" s="43">
        <f>F55+F56+F57+F59+F60+F58</f>
        <v>978</v>
      </c>
      <c r="G54" s="44"/>
    </row>
    <row r="55" spans="1:7" ht="30">
      <c r="A55" s="46"/>
      <c r="B55" s="46"/>
      <c r="C55" s="36" t="s">
        <v>162</v>
      </c>
      <c r="D55" s="57">
        <v>134</v>
      </c>
      <c r="E55" s="37"/>
      <c r="F55" s="37">
        <v>146</v>
      </c>
      <c r="G55" s="36" t="s">
        <v>268</v>
      </c>
    </row>
    <row r="56" spans="1:7" ht="30">
      <c r="A56" s="46"/>
      <c r="B56" s="46"/>
      <c r="C56" s="36" t="s">
        <v>163</v>
      </c>
      <c r="D56" s="58"/>
      <c r="E56" s="37" t="s">
        <v>216</v>
      </c>
      <c r="F56" s="37">
        <v>600</v>
      </c>
      <c r="G56" s="36" t="s">
        <v>218</v>
      </c>
    </row>
    <row r="57" spans="1:7" ht="30">
      <c r="A57" s="46"/>
      <c r="B57" s="46"/>
      <c r="C57" s="36" t="s">
        <v>164</v>
      </c>
      <c r="D57" s="58"/>
      <c r="E57" s="37" t="s">
        <v>216</v>
      </c>
      <c r="F57" s="37">
        <v>12</v>
      </c>
      <c r="G57" s="36" t="s">
        <v>219</v>
      </c>
    </row>
    <row r="58" spans="1:9" ht="60">
      <c r="A58" s="46"/>
      <c r="B58" s="46"/>
      <c r="C58" s="36" t="s">
        <v>250</v>
      </c>
      <c r="D58" s="58"/>
      <c r="E58" s="37"/>
      <c r="F58" s="37">
        <v>60</v>
      </c>
      <c r="G58" s="36" t="s">
        <v>251</v>
      </c>
      <c r="I58" s="64">
        <f>30*20*100000</f>
        <v>60000000</v>
      </c>
    </row>
    <row r="59" spans="1:7" ht="15">
      <c r="A59" s="46"/>
      <c r="B59" s="46"/>
      <c r="C59" s="36" t="s">
        <v>165</v>
      </c>
      <c r="D59" s="57">
        <v>120</v>
      </c>
      <c r="E59" s="37" t="s">
        <v>216</v>
      </c>
      <c r="F59" s="37">
        <v>60</v>
      </c>
      <c r="G59" s="36" t="s">
        <v>249</v>
      </c>
    </row>
    <row r="60" spans="1:7" ht="15">
      <c r="A60" s="46"/>
      <c r="B60" s="46"/>
      <c r="C60" s="36" t="s">
        <v>174</v>
      </c>
      <c r="D60" s="57">
        <v>200</v>
      </c>
      <c r="E60" s="37"/>
      <c r="F60" s="37">
        <v>100</v>
      </c>
      <c r="G60" s="36"/>
    </row>
    <row r="61" spans="1:7" s="45" customFormat="1" ht="30">
      <c r="A61" s="49"/>
      <c r="B61" s="42" t="s">
        <v>33</v>
      </c>
      <c r="C61" s="44" t="s">
        <v>120</v>
      </c>
      <c r="D61" s="58" t="s">
        <v>247</v>
      </c>
      <c r="E61" s="50"/>
      <c r="F61" s="43">
        <f>F62+F63+F65+F66+F67+F64</f>
        <v>795</v>
      </c>
      <c r="G61" s="44"/>
    </row>
    <row r="62" spans="1:10" ht="30">
      <c r="A62" s="46"/>
      <c r="B62" s="46"/>
      <c r="C62" s="36" t="s">
        <v>149</v>
      </c>
      <c r="D62" s="57"/>
      <c r="E62" s="37"/>
      <c r="F62" s="37">
        <v>315</v>
      </c>
      <c r="G62" s="36" t="s">
        <v>271</v>
      </c>
      <c r="H62" s="112"/>
      <c r="I62" s="64"/>
      <c r="J62" s="64">
        <f>25*30*120000*0.1*35</f>
        <v>315000000</v>
      </c>
    </row>
    <row r="63" spans="1:10" ht="15">
      <c r="A63" s="46"/>
      <c r="B63" s="46"/>
      <c r="C63" s="36" t="s">
        <v>235</v>
      </c>
      <c r="D63" s="57"/>
      <c r="E63" s="37"/>
      <c r="F63" s="37"/>
      <c r="G63" s="36"/>
      <c r="H63" s="112"/>
      <c r="I63" s="64"/>
      <c r="J63" s="64"/>
    </row>
    <row r="64" spans="1:10" ht="30">
      <c r="A64" s="46"/>
      <c r="B64" s="46"/>
      <c r="C64" s="36" t="s">
        <v>237</v>
      </c>
      <c r="D64" s="57"/>
      <c r="E64" s="37"/>
      <c r="F64" s="37">
        <v>126</v>
      </c>
      <c r="G64" s="36" t="s">
        <v>269</v>
      </c>
      <c r="H64" s="112"/>
      <c r="I64" s="64">
        <f>30*1*30*120000</f>
        <v>108000000</v>
      </c>
      <c r="J64" s="64"/>
    </row>
    <row r="65" spans="1:10" ht="30">
      <c r="A65" s="46"/>
      <c r="B65" s="46"/>
      <c r="C65" s="36" t="s">
        <v>236</v>
      </c>
      <c r="D65" s="57"/>
      <c r="E65" s="37"/>
      <c r="F65" s="37">
        <v>240</v>
      </c>
      <c r="G65" s="36" t="s">
        <v>270</v>
      </c>
      <c r="H65" s="112"/>
      <c r="I65" s="64">
        <f>50*2*20*120000</f>
        <v>240000000</v>
      </c>
      <c r="J65" s="64"/>
    </row>
    <row r="66" spans="1:7" ht="30">
      <c r="A66" s="46"/>
      <c r="B66" s="46"/>
      <c r="C66" s="36" t="s">
        <v>166</v>
      </c>
      <c r="D66" s="57"/>
      <c r="E66" s="37"/>
      <c r="F66" s="37">
        <v>42</v>
      </c>
      <c r="G66" s="36" t="s">
        <v>232</v>
      </c>
    </row>
    <row r="67" spans="1:9" ht="30">
      <c r="A67" s="46"/>
      <c r="B67" s="46"/>
      <c r="C67" s="36" t="s">
        <v>238</v>
      </c>
      <c r="D67" s="57">
        <v>72</v>
      </c>
      <c r="E67" s="37"/>
      <c r="F67" s="37">
        <v>72</v>
      </c>
      <c r="G67" s="36" t="s">
        <v>239</v>
      </c>
      <c r="I67" s="38">
        <f>100000000*0.006*12</f>
        <v>7200000</v>
      </c>
    </row>
    <row r="68" spans="1:7" s="45" customFormat="1" ht="15">
      <c r="A68" s="49" t="s">
        <v>3</v>
      </c>
      <c r="B68" s="42" t="s">
        <v>34</v>
      </c>
      <c r="C68" s="44" t="s">
        <v>52</v>
      </c>
      <c r="D68" s="56">
        <f>D69+D71+D70</f>
        <v>2624</v>
      </c>
      <c r="E68" s="43"/>
      <c r="F68" s="43">
        <f>F69+F70+F71</f>
        <v>3900</v>
      </c>
      <c r="G68" s="44"/>
    </row>
    <row r="69" spans="1:7" ht="15">
      <c r="A69" s="46" t="s">
        <v>3</v>
      </c>
      <c r="B69" s="46"/>
      <c r="C69" s="36" t="s">
        <v>167</v>
      </c>
      <c r="D69" s="59">
        <v>1674</v>
      </c>
      <c r="E69" s="51"/>
      <c r="F69" s="37">
        <v>2100</v>
      </c>
      <c r="G69" s="118" t="s">
        <v>224</v>
      </c>
    </row>
    <row r="70" spans="1:7" ht="15">
      <c r="A70" s="46"/>
      <c r="B70" s="46"/>
      <c r="C70" s="36" t="s">
        <v>169</v>
      </c>
      <c r="D70" s="59">
        <v>850</v>
      </c>
      <c r="E70" s="51"/>
      <c r="F70" s="37">
        <v>1700</v>
      </c>
      <c r="G70" s="118"/>
    </row>
    <row r="71" spans="1:7" ht="15">
      <c r="A71" s="46"/>
      <c r="B71" s="46"/>
      <c r="C71" s="36" t="s">
        <v>168</v>
      </c>
      <c r="D71" s="59">
        <v>100</v>
      </c>
      <c r="E71" s="51"/>
      <c r="F71" s="37">
        <v>100</v>
      </c>
      <c r="G71" s="36"/>
    </row>
    <row r="72" spans="1:7" s="45" customFormat="1" ht="15">
      <c r="A72" s="49" t="s">
        <v>32</v>
      </c>
      <c r="B72" s="49">
        <v>6</v>
      </c>
      <c r="C72" s="44" t="s">
        <v>53</v>
      </c>
      <c r="D72" s="56">
        <f>D73+D74+D75+D76</f>
        <v>369.25</v>
      </c>
      <c r="E72" s="43"/>
      <c r="F72" s="43">
        <f>F73+F74+F75+F76+F77</f>
        <v>494</v>
      </c>
      <c r="G72" s="44"/>
    </row>
    <row r="73" spans="1:7" ht="15">
      <c r="A73" s="46" t="s">
        <v>33</v>
      </c>
      <c r="B73" s="46"/>
      <c r="C73" s="36" t="s">
        <v>54</v>
      </c>
      <c r="D73" s="57">
        <v>170</v>
      </c>
      <c r="E73" s="37"/>
      <c r="F73" s="37">
        <v>170</v>
      </c>
      <c r="G73" s="36"/>
    </row>
    <row r="74" spans="1:7" ht="15">
      <c r="A74" s="46" t="s">
        <v>34</v>
      </c>
      <c r="B74" s="46"/>
      <c r="C74" s="36" t="s">
        <v>55</v>
      </c>
      <c r="D74" s="57">
        <v>109.25</v>
      </c>
      <c r="E74" s="37"/>
      <c r="F74" s="37">
        <v>109</v>
      </c>
      <c r="G74" s="36"/>
    </row>
    <row r="75" spans="1:7" ht="30">
      <c r="A75" s="46" t="s">
        <v>35</v>
      </c>
      <c r="B75" s="46"/>
      <c r="C75" s="36" t="s">
        <v>217</v>
      </c>
      <c r="D75" s="57">
        <v>40</v>
      </c>
      <c r="E75" s="37"/>
      <c r="F75" s="37">
        <v>40</v>
      </c>
      <c r="G75" s="36"/>
    </row>
    <row r="76" spans="1:7" ht="15">
      <c r="A76" s="46">
        <v>4</v>
      </c>
      <c r="B76" s="46"/>
      <c r="C76" s="36" t="s">
        <v>56</v>
      </c>
      <c r="D76" s="57">
        <v>50</v>
      </c>
      <c r="E76" s="37"/>
      <c r="F76" s="37">
        <v>50</v>
      </c>
      <c r="G76" s="36"/>
    </row>
    <row r="77" spans="1:8" ht="30">
      <c r="A77" s="46"/>
      <c r="B77" s="46"/>
      <c r="C77" s="36" t="s">
        <v>170</v>
      </c>
      <c r="D77" s="57" t="s">
        <v>247</v>
      </c>
      <c r="E77" s="37"/>
      <c r="F77" s="37">
        <v>125</v>
      </c>
      <c r="G77" s="36" t="s">
        <v>240</v>
      </c>
      <c r="H77" s="74">
        <f>500*250000</f>
        <v>125000000</v>
      </c>
    </row>
    <row r="78" spans="1:7" s="45" customFormat="1" ht="15">
      <c r="A78" s="49"/>
      <c r="B78" s="49">
        <v>7</v>
      </c>
      <c r="C78" s="44" t="s">
        <v>171</v>
      </c>
      <c r="D78" s="56">
        <v>250</v>
      </c>
      <c r="E78" s="43"/>
      <c r="F78" s="43">
        <v>250</v>
      </c>
      <c r="G78" s="44"/>
    </row>
    <row r="79" spans="1:7" s="45" customFormat="1" ht="30">
      <c r="A79" s="49"/>
      <c r="B79" s="49">
        <v>8</v>
      </c>
      <c r="C79" s="44" t="s">
        <v>172</v>
      </c>
      <c r="D79" s="56">
        <v>200</v>
      </c>
      <c r="E79" s="37" t="s">
        <v>223</v>
      </c>
      <c r="F79" s="43">
        <v>500</v>
      </c>
      <c r="G79" s="44"/>
    </row>
    <row r="80" spans="1:7" ht="15">
      <c r="A80" s="46">
        <v>5</v>
      </c>
      <c r="B80" s="46"/>
      <c r="C80" s="36" t="s">
        <v>173</v>
      </c>
      <c r="D80" s="57"/>
      <c r="E80" s="37"/>
      <c r="F80" s="37">
        <v>500</v>
      </c>
      <c r="G80" s="36"/>
    </row>
    <row r="81" spans="1:7" ht="45">
      <c r="A81" s="102"/>
      <c r="B81" s="102"/>
      <c r="C81" s="52" t="s">
        <v>252</v>
      </c>
      <c r="D81" s="103" t="s">
        <v>247</v>
      </c>
      <c r="E81" s="52"/>
      <c r="F81" s="52"/>
      <c r="G81" s="52" t="s">
        <v>204</v>
      </c>
    </row>
    <row r="82" ht="56.25" customHeight="1">
      <c r="C82" s="105"/>
    </row>
    <row r="83" ht="22.5" customHeight="1">
      <c r="G83" s="31"/>
    </row>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sheetData>
  <sheetProtection/>
  <mergeCells count="10">
    <mergeCell ref="B2:G2"/>
    <mergeCell ref="H62:H65"/>
    <mergeCell ref="G69:G70"/>
    <mergeCell ref="B3:G3"/>
    <mergeCell ref="F5:G5"/>
    <mergeCell ref="D5:E5"/>
    <mergeCell ref="C5:C6"/>
    <mergeCell ref="B5:B6"/>
    <mergeCell ref="G49:G51"/>
    <mergeCell ref="B1:G1"/>
  </mergeCells>
  <printOptions horizontalCentered="1"/>
  <pageMargins left="0" right="0" top="0.3937007874015748" bottom="0.5905511811023623" header="0.1968503937007874" footer="0.1968503937007874"/>
  <pageSetup horizontalDpi="600" verticalDpi="600" orientation="landscape" paperSize="9"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E79"/>
  <sheetViews>
    <sheetView zoomScalePageLayoutView="0" workbookViewId="0" topLeftCell="A4">
      <selection activeCell="B9" sqref="B9"/>
    </sheetView>
  </sheetViews>
  <sheetFormatPr defaultColWidth="8.88671875" defaultRowHeight="18.75"/>
  <cols>
    <col min="1" max="1" width="4.6640625" style="3" customWidth="1"/>
    <col min="2" max="2" width="31.6640625" style="3" customWidth="1"/>
    <col min="3" max="3" width="22.4453125" style="3" customWidth="1"/>
    <col min="4" max="4" width="20.10546875" style="3" customWidth="1"/>
    <col min="5" max="16384" width="8.88671875" style="3" customWidth="1"/>
  </cols>
  <sheetData>
    <row r="1" spans="1:5" ht="66.75" customHeight="1">
      <c r="A1" s="1"/>
      <c r="B1" s="1" t="s">
        <v>11</v>
      </c>
      <c r="C1" s="1" t="s">
        <v>78</v>
      </c>
      <c r="D1" s="1" t="s">
        <v>36</v>
      </c>
      <c r="E1" s="2" t="s">
        <v>79</v>
      </c>
    </row>
    <row r="2" spans="1:5" ht="20.25" customHeight="1">
      <c r="A2" s="4"/>
      <c r="B2" s="83" t="s">
        <v>13</v>
      </c>
      <c r="C2" s="84"/>
      <c r="D2" s="84"/>
      <c r="E2" s="85"/>
    </row>
    <row r="3" spans="1:5" ht="30.75" customHeight="1">
      <c r="A3" s="5">
        <v>1</v>
      </c>
      <c r="B3" s="6" t="s">
        <v>205</v>
      </c>
      <c r="C3" s="7"/>
      <c r="D3" s="7"/>
      <c r="E3" s="8"/>
    </row>
    <row r="4" spans="1:5" ht="38.25" customHeight="1">
      <c r="A4" s="9" t="s">
        <v>32</v>
      </c>
      <c r="B4" s="10" t="s">
        <v>57</v>
      </c>
      <c r="C4" s="10" t="s">
        <v>1</v>
      </c>
      <c r="D4" s="11" t="s">
        <v>58</v>
      </c>
      <c r="E4" s="11" t="s">
        <v>59</v>
      </c>
    </row>
    <row r="5" spans="1:5" ht="53.25" customHeight="1">
      <c r="A5" s="9" t="s">
        <v>33</v>
      </c>
      <c r="B5" s="10" t="s">
        <v>195</v>
      </c>
      <c r="C5" s="10" t="s">
        <v>1</v>
      </c>
      <c r="D5" s="11" t="s">
        <v>196</v>
      </c>
      <c r="E5" s="9" t="s">
        <v>197</v>
      </c>
    </row>
    <row r="6" spans="1:5" ht="39" customHeight="1">
      <c r="A6" s="12">
        <v>2</v>
      </c>
      <c r="B6" s="13" t="s">
        <v>2</v>
      </c>
      <c r="C6" s="13"/>
      <c r="D6" s="13"/>
      <c r="E6" s="13"/>
    </row>
    <row r="7" spans="1:5" ht="42.75" customHeight="1">
      <c r="A7" s="9" t="s">
        <v>206</v>
      </c>
      <c r="B7" s="10" t="s">
        <v>69</v>
      </c>
      <c r="C7" s="10"/>
      <c r="D7" s="10"/>
      <c r="E7" s="10"/>
    </row>
    <row r="8" spans="1:5" ht="48.75" customHeight="1">
      <c r="A8" s="9" t="s">
        <v>32</v>
      </c>
      <c r="B8" s="10" t="s">
        <v>5</v>
      </c>
      <c r="C8" s="10" t="s">
        <v>0</v>
      </c>
      <c r="D8" s="10" t="s">
        <v>60</v>
      </c>
      <c r="E8" s="10" t="s">
        <v>61</v>
      </c>
    </row>
    <row r="9" spans="1:5" ht="66.75" customHeight="1">
      <c r="A9" s="9" t="s">
        <v>33</v>
      </c>
      <c r="B9" s="10" t="s">
        <v>62</v>
      </c>
      <c r="C9" s="10" t="s">
        <v>63</v>
      </c>
      <c r="D9" s="10" t="s">
        <v>0</v>
      </c>
      <c r="E9" s="10" t="s">
        <v>64</v>
      </c>
    </row>
    <row r="10" spans="1:5" ht="66.75" customHeight="1">
      <c r="A10" s="9" t="s">
        <v>34</v>
      </c>
      <c r="B10" s="10" t="s">
        <v>65</v>
      </c>
      <c r="C10" s="10" t="s">
        <v>66</v>
      </c>
      <c r="D10" s="10" t="s">
        <v>67</v>
      </c>
      <c r="E10" s="10" t="s">
        <v>68</v>
      </c>
    </row>
    <row r="11" spans="1:5" ht="66.75" customHeight="1">
      <c r="A11" s="9" t="s">
        <v>33</v>
      </c>
      <c r="B11" s="10" t="s">
        <v>6</v>
      </c>
      <c r="C11" s="10" t="s">
        <v>71</v>
      </c>
      <c r="D11" s="10" t="s">
        <v>70</v>
      </c>
      <c r="E11" s="10" t="s">
        <v>72</v>
      </c>
    </row>
    <row r="12" spans="1:5" ht="66.75" customHeight="1">
      <c r="A12" s="9" t="s">
        <v>207</v>
      </c>
      <c r="B12" s="10" t="s">
        <v>73</v>
      </c>
      <c r="C12" s="10"/>
      <c r="D12" s="10"/>
      <c r="E12" s="10"/>
    </row>
    <row r="13" spans="1:5" ht="66.75" customHeight="1">
      <c r="A13" s="9" t="s">
        <v>32</v>
      </c>
      <c r="B13" s="10" t="s">
        <v>62</v>
      </c>
      <c r="C13" s="10" t="s">
        <v>77</v>
      </c>
      <c r="D13" s="11" t="s">
        <v>75</v>
      </c>
      <c r="E13" s="10"/>
    </row>
    <row r="14" spans="1:5" ht="66.75" customHeight="1">
      <c r="A14" s="9" t="s">
        <v>33</v>
      </c>
      <c r="B14" s="10" t="s">
        <v>65</v>
      </c>
      <c r="C14" s="10" t="s">
        <v>77</v>
      </c>
      <c r="D14" s="10" t="s">
        <v>67</v>
      </c>
      <c r="E14" s="10" t="s">
        <v>76</v>
      </c>
    </row>
    <row r="15" spans="1:5" ht="66.75" customHeight="1">
      <c r="A15" s="12">
        <v>3</v>
      </c>
      <c r="B15" s="13" t="s">
        <v>8</v>
      </c>
      <c r="C15" s="13"/>
      <c r="D15" s="13"/>
      <c r="E15" s="13"/>
    </row>
    <row r="16" spans="1:5" ht="66.75" customHeight="1">
      <c r="A16" s="9" t="s">
        <v>32</v>
      </c>
      <c r="B16" s="10" t="s">
        <v>80</v>
      </c>
      <c r="C16" s="10" t="s">
        <v>4</v>
      </c>
      <c r="D16" s="10" t="s">
        <v>4</v>
      </c>
      <c r="E16" s="10"/>
    </row>
    <row r="17" spans="1:5" ht="66.75" customHeight="1">
      <c r="A17" s="9" t="s">
        <v>33</v>
      </c>
      <c r="B17" s="10" t="s">
        <v>81</v>
      </c>
      <c r="C17" s="10" t="s">
        <v>63</v>
      </c>
      <c r="D17" s="10" t="s">
        <v>4</v>
      </c>
      <c r="E17" s="10" t="s">
        <v>82</v>
      </c>
    </row>
    <row r="18" spans="1:5" ht="66.75" customHeight="1">
      <c r="A18" s="9" t="s">
        <v>34</v>
      </c>
      <c r="B18" s="10" t="s">
        <v>83</v>
      </c>
      <c r="C18" s="14" t="s">
        <v>85</v>
      </c>
      <c r="D18" s="86" t="s">
        <v>84</v>
      </c>
      <c r="E18" s="86" t="s">
        <v>212</v>
      </c>
    </row>
    <row r="19" spans="1:5" ht="66.75" customHeight="1">
      <c r="A19" s="9"/>
      <c r="B19" s="10"/>
      <c r="C19" s="10" t="s">
        <v>86</v>
      </c>
      <c r="D19" s="87"/>
      <c r="E19" s="87"/>
    </row>
    <row r="20" spans="1:5" ht="66.75" customHeight="1">
      <c r="A20" s="9"/>
      <c r="B20" s="10"/>
      <c r="C20" s="10" t="s">
        <v>87</v>
      </c>
      <c r="D20" s="88"/>
      <c r="E20" s="88"/>
    </row>
    <row r="21" spans="1:5" ht="66.75" customHeight="1">
      <c r="A21" s="12">
        <v>4</v>
      </c>
      <c r="B21" s="13" t="s">
        <v>88</v>
      </c>
      <c r="C21" s="13"/>
      <c r="D21" s="17"/>
      <c r="E21" s="17"/>
    </row>
    <row r="22" spans="1:5" ht="43.5" customHeight="1">
      <c r="A22" s="12" t="s">
        <v>32</v>
      </c>
      <c r="B22" s="13" t="s">
        <v>89</v>
      </c>
      <c r="C22" s="10" t="s">
        <v>90</v>
      </c>
      <c r="D22" s="16" t="s">
        <v>91</v>
      </c>
      <c r="E22" s="16" t="s">
        <v>92</v>
      </c>
    </row>
    <row r="23" spans="1:5" ht="66.75" customHeight="1">
      <c r="A23" s="12" t="s">
        <v>33</v>
      </c>
      <c r="B23" s="13" t="s">
        <v>93</v>
      </c>
      <c r="C23" s="10"/>
      <c r="D23" s="16"/>
      <c r="E23" s="16"/>
    </row>
    <row r="24" spans="1:5" ht="66.75" customHeight="1">
      <c r="A24" s="9"/>
      <c r="B24" s="10" t="s">
        <v>94</v>
      </c>
      <c r="C24" s="86" t="s">
        <v>95</v>
      </c>
      <c r="D24" s="18" t="s">
        <v>4</v>
      </c>
      <c r="E24" s="86" t="s">
        <v>100</v>
      </c>
    </row>
    <row r="25" spans="1:5" ht="66.75" customHeight="1">
      <c r="A25" s="9"/>
      <c r="B25" s="10" t="s">
        <v>96</v>
      </c>
      <c r="C25" s="87"/>
      <c r="D25" s="16" t="s">
        <v>4</v>
      </c>
      <c r="E25" s="87"/>
    </row>
    <row r="26" spans="1:5" ht="66.75" customHeight="1">
      <c r="A26" s="9"/>
      <c r="B26" s="10" t="s">
        <v>97</v>
      </c>
      <c r="C26" s="87"/>
      <c r="D26" s="16" t="s">
        <v>114</v>
      </c>
      <c r="E26" s="87"/>
    </row>
    <row r="27" spans="1:5" ht="66.75" customHeight="1">
      <c r="A27" s="9"/>
      <c r="B27" s="10" t="s">
        <v>98</v>
      </c>
      <c r="C27" s="88"/>
      <c r="D27" s="16" t="s">
        <v>99</v>
      </c>
      <c r="E27" s="88"/>
    </row>
    <row r="28" spans="1:5" ht="66.75" customHeight="1">
      <c r="A28" s="12">
        <v>5</v>
      </c>
      <c r="B28" s="13" t="s">
        <v>101</v>
      </c>
      <c r="C28" s="17"/>
      <c r="D28" s="17"/>
      <c r="E28" s="17"/>
    </row>
    <row r="29" spans="1:5" ht="66.75" customHeight="1">
      <c r="A29" s="9" t="s">
        <v>32</v>
      </c>
      <c r="B29" s="10" t="s">
        <v>103</v>
      </c>
      <c r="C29" s="19"/>
      <c r="D29" s="20"/>
      <c r="E29" s="16"/>
    </row>
    <row r="30" spans="1:5" ht="66.75" customHeight="1">
      <c r="A30" s="9"/>
      <c r="B30" s="10" t="s">
        <v>112</v>
      </c>
      <c r="C30" s="89" t="s">
        <v>105</v>
      </c>
      <c r="D30" s="90"/>
      <c r="E30" s="16" t="s">
        <v>104</v>
      </c>
    </row>
    <row r="31" spans="1:5" ht="66.75" customHeight="1">
      <c r="A31" s="9" t="s">
        <v>33</v>
      </c>
      <c r="B31" s="10" t="s">
        <v>106</v>
      </c>
      <c r="C31" s="91" t="s">
        <v>74</v>
      </c>
      <c r="D31" s="21"/>
      <c r="E31" s="16"/>
    </row>
    <row r="32" spans="1:5" ht="66.75" customHeight="1">
      <c r="A32" s="9"/>
      <c r="B32" s="10" t="s">
        <v>107</v>
      </c>
      <c r="C32" s="92"/>
      <c r="D32" s="21" t="s">
        <v>108</v>
      </c>
      <c r="E32" s="16" t="s">
        <v>208</v>
      </c>
    </row>
    <row r="33" spans="1:5" ht="66.75" customHeight="1">
      <c r="A33" s="9"/>
      <c r="B33" s="10" t="s">
        <v>109</v>
      </c>
      <c r="C33" s="92"/>
      <c r="D33" s="21" t="s">
        <v>4</v>
      </c>
      <c r="E33" s="16"/>
    </row>
    <row r="34" spans="1:5" ht="66.75" customHeight="1">
      <c r="A34" s="9"/>
      <c r="B34" s="10" t="s">
        <v>110</v>
      </c>
      <c r="C34" s="93"/>
      <c r="D34" s="21" t="s">
        <v>4</v>
      </c>
      <c r="E34" s="16" t="s">
        <v>111</v>
      </c>
    </row>
    <row r="35" spans="1:5" ht="66.75" customHeight="1">
      <c r="A35" s="9" t="s">
        <v>34</v>
      </c>
      <c r="B35" s="10" t="s">
        <v>113</v>
      </c>
      <c r="C35" s="16"/>
      <c r="D35" s="16"/>
      <c r="E35" s="16" t="s">
        <v>102</v>
      </c>
    </row>
    <row r="36" spans="1:5" ht="66.75" customHeight="1">
      <c r="A36" s="12">
        <v>6</v>
      </c>
      <c r="B36" s="13" t="s">
        <v>115</v>
      </c>
      <c r="C36" s="17"/>
      <c r="D36" s="17"/>
      <c r="E36" s="17"/>
    </row>
    <row r="37" spans="1:5" ht="66.75" customHeight="1">
      <c r="A37" s="22" t="s">
        <v>32</v>
      </c>
      <c r="B37" s="23" t="s">
        <v>116</v>
      </c>
      <c r="C37" s="10"/>
      <c r="D37" s="16"/>
      <c r="E37" s="16"/>
    </row>
    <row r="38" spans="1:5" ht="66.75" customHeight="1">
      <c r="A38" s="9"/>
      <c r="B38" s="10" t="s">
        <v>117</v>
      </c>
      <c r="C38" s="10" t="s">
        <v>119</v>
      </c>
      <c r="D38" s="16" t="s">
        <v>118</v>
      </c>
      <c r="E38" s="16"/>
    </row>
    <row r="39" spans="1:5" ht="66.75" customHeight="1">
      <c r="A39" s="22" t="s">
        <v>33</v>
      </c>
      <c r="B39" s="23" t="s">
        <v>120</v>
      </c>
      <c r="C39" s="23"/>
      <c r="D39" s="24"/>
      <c r="E39" s="24"/>
    </row>
    <row r="40" spans="1:5" ht="66.75" customHeight="1">
      <c r="A40" s="9"/>
      <c r="B40" s="10" t="s">
        <v>121</v>
      </c>
      <c r="C40" s="86" t="s">
        <v>126</v>
      </c>
      <c r="D40" s="16"/>
      <c r="E40" s="16" t="s">
        <v>209</v>
      </c>
    </row>
    <row r="41" spans="1:5" ht="66.75" customHeight="1">
      <c r="A41" s="9"/>
      <c r="B41" s="10" t="s">
        <v>122</v>
      </c>
      <c r="C41" s="87"/>
      <c r="D41" s="16" t="s">
        <v>125</v>
      </c>
      <c r="E41" s="16"/>
    </row>
    <row r="42" spans="1:5" ht="66.75" customHeight="1">
      <c r="A42" s="9"/>
      <c r="B42" s="10" t="s">
        <v>123</v>
      </c>
      <c r="C42" s="87"/>
      <c r="D42" s="16" t="s">
        <v>131</v>
      </c>
      <c r="E42" s="16"/>
    </row>
    <row r="43" spans="1:5" ht="66.75" customHeight="1">
      <c r="A43" s="9"/>
      <c r="B43" s="10" t="s">
        <v>124</v>
      </c>
      <c r="C43" s="88"/>
      <c r="D43" s="16" t="s">
        <v>130</v>
      </c>
      <c r="E43" s="16"/>
    </row>
    <row r="44" spans="1:5" ht="66.75" customHeight="1">
      <c r="A44" s="22" t="s">
        <v>34</v>
      </c>
      <c r="B44" s="23" t="s">
        <v>127</v>
      </c>
      <c r="C44" s="23"/>
      <c r="D44" s="24"/>
      <c r="E44" s="24"/>
    </row>
    <row r="45" spans="1:5" ht="66.75" customHeight="1">
      <c r="A45" s="9"/>
      <c r="B45" s="10" t="s">
        <v>128</v>
      </c>
      <c r="C45" s="10" t="s">
        <v>74</v>
      </c>
      <c r="D45" s="16" t="s">
        <v>129</v>
      </c>
      <c r="E45" s="16" t="s">
        <v>132</v>
      </c>
    </row>
    <row r="46" spans="1:5" ht="66.75" customHeight="1">
      <c r="A46" s="12">
        <v>7</v>
      </c>
      <c r="B46" s="13" t="s">
        <v>133</v>
      </c>
      <c r="C46" s="10" t="s">
        <v>134</v>
      </c>
      <c r="D46" s="16" t="s">
        <v>7</v>
      </c>
      <c r="E46" s="86" t="s">
        <v>211</v>
      </c>
    </row>
    <row r="47" spans="1:5" ht="66.75" customHeight="1">
      <c r="A47" s="9"/>
      <c r="B47" s="10"/>
      <c r="C47" s="10" t="s">
        <v>135</v>
      </c>
      <c r="D47" s="16" t="s">
        <v>7</v>
      </c>
      <c r="E47" s="88"/>
    </row>
    <row r="48" spans="1:5" ht="66.75" customHeight="1">
      <c r="A48" s="12">
        <v>8</v>
      </c>
      <c r="B48" s="13" t="s">
        <v>136</v>
      </c>
      <c r="C48" s="13"/>
      <c r="D48" s="17"/>
      <c r="E48" s="25"/>
    </row>
    <row r="49" spans="1:5" ht="66.75" customHeight="1">
      <c r="A49" s="9"/>
      <c r="B49" s="10" t="s">
        <v>137</v>
      </c>
      <c r="C49" s="9" t="s">
        <v>74</v>
      </c>
      <c r="D49" s="16" t="s">
        <v>138</v>
      </c>
      <c r="E49" s="15" t="s">
        <v>139</v>
      </c>
    </row>
    <row r="50" spans="1:5" ht="66.75" customHeight="1">
      <c r="A50" s="12">
        <v>9</v>
      </c>
      <c r="B50" s="13" t="s">
        <v>10</v>
      </c>
      <c r="C50" s="12"/>
      <c r="D50" s="17"/>
      <c r="E50" s="25"/>
    </row>
    <row r="51" spans="1:5" ht="66.75" customHeight="1">
      <c r="A51" s="9"/>
      <c r="B51" s="10" t="s">
        <v>141</v>
      </c>
      <c r="C51" s="9" t="s">
        <v>140</v>
      </c>
      <c r="D51" s="16" t="s">
        <v>142</v>
      </c>
      <c r="E51" s="15" t="s">
        <v>148</v>
      </c>
    </row>
    <row r="52" spans="1:5" ht="66.75" customHeight="1">
      <c r="A52" s="12">
        <v>10</v>
      </c>
      <c r="B52" s="13" t="s">
        <v>9</v>
      </c>
      <c r="C52" s="12"/>
      <c r="D52" s="17"/>
      <c r="E52" s="25"/>
    </row>
    <row r="53" spans="1:5" ht="66.75" customHeight="1">
      <c r="A53" s="9"/>
      <c r="B53" s="10" t="s">
        <v>143</v>
      </c>
      <c r="C53" s="9" t="s">
        <v>144</v>
      </c>
      <c r="D53" s="16" t="s">
        <v>145</v>
      </c>
      <c r="E53" s="15"/>
    </row>
    <row r="54" spans="1:5" ht="66.75" customHeight="1">
      <c r="A54" s="9"/>
      <c r="B54" s="10" t="s">
        <v>146</v>
      </c>
      <c r="C54" s="9" t="s">
        <v>74</v>
      </c>
      <c r="D54" s="16" t="s">
        <v>147</v>
      </c>
      <c r="E54" s="15"/>
    </row>
    <row r="55" spans="1:5" ht="66.75" customHeight="1">
      <c r="A55" s="26"/>
      <c r="B55" s="27"/>
      <c r="C55" s="27"/>
      <c r="D55" s="27"/>
      <c r="E55" s="28"/>
    </row>
    <row r="56" spans="1:5" ht="66.75" customHeight="1">
      <c r="A56" s="26"/>
      <c r="B56" s="27"/>
      <c r="C56" s="27"/>
      <c r="D56" s="27"/>
      <c r="E56" s="28"/>
    </row>
    <row r="57" spans="1:5" ht="66.75" customHeight="1">
      <c r="A57" s="26"/>
      <c r="B57" s="27"/>
      <c r="C57" s="27"/>
      <c r="D57" s="27"/>
      <c r="E57" s="28"/>
    </row>
    <row r="58" spans="1:5" ht="66.75" customHeight="1">
      <c r="A58" s="29"/>
      <c r="B58" s="80" t="s">
        <v>14</v>
      </c>
      <c r="C58" s="81"/>
      <c r="D58" s="81"/>
      <c r="E58" s="82"/>
    </row>
    <row r="59" spans="1:5" ht="66.75" customHeight="1">
      <c r="A59" s="9">
        <v>1</v>
      </c>
      <c r="B59" s="10" t="s">
        <v>198</v>
      </c>
      <c r="C59" s="10" t="s">
        <v>199</v>
      </c>
      <c r="D59" s="10" t="s">
        <v>201</v>
      </c>
      <c r="E59" s="10" t="s">
        <v>200</v>
      </c>
    </row>
    <row r="60" spans="1:5" ht="66.75" customHeight="1">
      <c r="A60" s="9">
        <v>2</v>
      </c>
      <c r="B60" s="10" t="s">
        <v>202</v>
      </c>
      <c r="C60" s="10" t="s">
        <v>15</v>
      </c>
      <c r="D60" s="10" t="s">
        <v>199</v>
      </c>
      <c r="E60" s="10" t="s">
        <v>203</v>
      </c>
    </row>
    <row r="61" spans="1:5" ht="66.75" customHeight="1">
      <c r="A61" s="9">
        <v>3</v>
      </c>
      <c r="B61" s="10" t="s">
        <v>16</v>
      </c>
      <c r="C61" s="10" t="s">
        <v>17</v>
      </c>
      <c r="D61" s="10" t="s">
        <v>175</v>
      </c>
      <c r="E61" s="10" t="s">
        <v>40</v>
      </c>
    </row>
    <row r="62" spans="1:5" ht="66.75" customHeight="1">
      <c r="A62" s="9">
        <v>4</v>
      </c>
      <c r="B62" s="10" t="s">
        <v>18</v>
      </c>
      <c r="C62" s="10" t="s">
        <v>210</v>
      </c>
      <c r="D62" s="10" t="s">
        <v>176</v>
      </c>
      <c r="E62" s="10" t="s">
        <v>41</v>
      </c>
    </row>
    <row r="63" spans="1:5" ht="66.75" customHeight="1">
      <c r="A63" s="9">
        <v>5</v>
      </c>
      <c r="B63" s="10" t="s">
        <v>177</v>
      </c>
      <c r="C63" s="10"/>
      <c r="D63" s="10" t="s">
        <v>178</v>
      </c>
      <c r="E63" s="10"/>
    </row>
    <row r="64" spans="1:5" ht="66.75" customHeight="1">
      <c r="A64" s="9">
        <v>6</v>
      </c>
      <c r="B64" s="10" t="s">
        <v>179</v>
      </c>
      <c r="C64" s="10"/>
      <c r="D64" s="10" t="s">
        <v>17</v>
      </c>
      <c r="E64" s="10" t="s">
        <v>180</v>
      </c>
    </row>
    <row r="65" spans="1:5" ht="66.75" customHeight="1">
      <c r="A65" s="9">
        <v>7</v>
      </c>
      <c r="B65" s="10" t="s">
        <v>19</v>
      </c>
      <c r="C65" s="10" t="s">
        <v>21</v>
      </c>
      <c r="D65" s="10" t="s">
        <v>21</v>
      </c>
      <c r="E65" s="10" t="s">
        <v>42</v>
      </c>
    </row>
    <row r="66" spans="1:5" ht="66.75" customHeight="1">
      <c r="A66" s="9">
        <v>8</v>
      </c>
      <c r="B66" s="10" t="s">
        <v>22</v>
      </c>
      <c r="C66" s="10" t="s">
        <v>23</v>
      </c>
      <c r="D66" s="10" t="s">
        <v>23</v>
      </c>
      <c r="E66" s="10"/>
    </row>
    <row r="67" spans="1:5" ht="66.75" customHeight="1">
      <c r="A67" s="9">
        <v>9</v>
      </c>
      <c r="B67" s="10" t="s">
        <v>181</v>
      </c>
      <c r="C67" s="10"/>
      <c r="D67" s="10" t="s">
        <v>182</v>
      </c>
      <c r="E67" s="10"/>
    </row>
    <row r="68" spans="1:5" ht="66.75" customHeight="1">
      <c r="A68" s="9">
        <v>10</v>
      </c>
      <c r="B68" s="10" t="s">
        <v>183</v>
      </c>
      <c r="C68" s="10"/>
      <c r="D68" s="10" t="s">
        <v>184</v>
      </c>
      <c r="E68" s="10"/>
    </row>
    <row r="69" spans="1:5" ht="66.75" customHeight="1">
      <c r="A69" s="9">
        <v>11</v>
      </c>
      <c r="B69" s="10" t="s">
        <v>185</v>
      </c>
      <c r="C69" s="10"/>
      <c r="D69" s="10" t="s">
        <v>186</v>
      </c>
      <c r="E69" s="10"/>
    </row>
    <row r="70" spans="1:5" ht="66.75" customHeight="1">
      <c r="A70" s="9">
        <v>12</v>
      </c>
      <c r="B70" s="10" t="s">
        <v>24</v>
      </c>
      <c r="C70" s="10"/>
      <c r="D70" s="10" t="s">
        <v>20</v>
      </c>
      <c r="E70" s="10"/>
    </row>
    <row r="71" spans="1:5" ht="66.75" customHeight="1">
      <c r="A71" s="9">
        <v>13</v>
      </c>
      <c r="B71" s="10" t="s">
        <v>187</v>
      </c>
      <c r="C71" s="10"/>
      <c r="D71" s="10"/>
      <c r="E71" s="10"/>
    </row>
    <row r="72" spans="1:5" ht="66.75" customHeight="1">
      <c r="A72" s="9"/>
      <c r="B72" s="10" t="s">
        <v>149</v>
      </c>
      <c r="C72" s="10"/>
      <c r="D72" s="10" t="s">
        <v>188</v>
      </c>
      <c r="E72" s="10"/>
    </row>
    <row r="73" spans="1:5" ht="66.75" customHeight="1">
      <c r="A73" s="9"/>
      <c r="B73" s="10" t="s">
        <v>123</v>
      </c>
      <c r="C73" s="10"/>
      <c r="D73" s="10" t="s">
        <v>190</v>
      </c>
      <c r="E73" s="10"/>
    </row>
    <row r="74" spans="1:5" ht="66.75" customHeight="1">
      <c r="A74" s="9"/>
      <c r="B74" s="10" t="s">
        <v>124</v>
      </c>
      <c r="C74" s="10"/>
      <c r="D74" s="10" t="s">
        <v>189</v>
      </c>
      <c r="E74" s="10"/>
    </row>
    <row r="75" spans="1:5" ht="66.75" customHeight="1">
      <c r="A75" s="9">
        <v>14</v>
      </c>
      <c r="B75" s="10" t="s">
        <v>26</v>
      </c>
      <c r="C75" s="10"/>
      <c r="D75" s="10" t="s">
        <v>25</v>
      </c>
      <c r="E75" s="10" t="s">
        <v>39</v>
      </c>
    </row>
    <row r="76" spans="1:5" ht="66.75" customHeight="1">
      <c r="A76" s="9"/>
      <c r="B76" s="10" t="s">
        <v>27</v>
      </c>
      <c r="C76" s="10"/>
      <c r="D76" s="10" t="s">
        <v>191</v>
      </c>
      <c r="E76" s="10" t="s">
        <v>43</v>
      </c>
    </row>
    <row r="77" spans="1:5" ht="66.75" customHeight="1">
      <c r="A77" s="9"/>
      <c r="B77" s="10" t="s">
        <v>28</v>
      </c>
      <c r="C77" s="10" t="s">
        <v>29</v>
      </c>
      <c r="D77" s="10" t="s">
        <v>29</v>
      </c>
      <c r="E77" s="10" t="s">
        <v>194</v>
      </c>
    </row>
    <row r="78" spans="1:5" ht="66.75" customHeight="1">
      <c r="A78" s="9"/>
      <c r="B78" s="10" t="s">
        <v>192</v>
      </c>
      <c r="C78" s="10"/>
      <c r="D78" s="10" t="s">
        <v>193</v>
      </c>
      <c r="E78" s="10"/>
    </row>
    <row r="79" spans="1:5" ht="12.75">
      <c r="A79" s="26"/>
      <c r="B79" s="27"/>
      <c r="C79" s="27"/>
      <c r="D79" s="27"/>
      <c r="E79" s="27"/>
    </row>
  </sheetData>
  <sheetProtection/>
  <mergeCells count="10">
    <mergeCell ref="B58:E58"/>
    <mergeCell ref="B2:E2"/>
    <mergeCell ref="E18:E20"/>
    <mergeCell ref="D18:D20"/>
    <mergeCell ref="C24:C27"/>
    <mergeCell ref="E24:E27"/>
    <mergeCell ref="E46:E47"/>
    <mergeCell ref="C30:D30"/>
    <mergeCell ref="C31:C34"/>
    <mergeCell ref="C40:C4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8.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itfriend.org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admin</cp:lastModifiedBy>
  <cp:lastPrinted>2013-12-02T14:41:03Z</cp:lastPrinted>
  <dcterms:created xsi:type="dcterms:W3CDTF">2010-07-05T02:52:15Z</dcterms:created>
  <dcterms:modified xsi:type="dcterms:W3CDTF">2013-12-02T14:43:23Z</dcterms:modified>
  <cp:category/>
  <cp:version/>
  <cp:contentType/>
  <cp:contentStatus/>
</cp:coreProperties>
</file>